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pivotTables/pivotTable1.xml" ContentType="application/vnd.openxmlformats-officedocument.spreadsheetml.pivotTable+xml"/>
  <Override PartName="/xl/tables/table8.xml" ContentType="application/vnd.openxmlformats-officedocument.spreadsheetml.table+xml"/>
  <Override PartName="/xl/pivotTables/pivotTable2.xml" ContentType="application/vnd.openxmlformats-officedocument.spreadsheetml.pivotTable+xml"/>
  <Override PartName="/xl/tables/table9.xml" ContentType="application/vnd.openxmlformats-officedocument.spreadsheetml.table+xml"/>
  <Override PartName="/xl/pivotTables/pivotTable3.xml" ContentType="application/vnd.openxmlformats-officedocument.spreadsheetml.pivot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pivotTables/pivotTable4.xml" ContentType="application/vnd.openxmlformats-officedocument.spreadsheetml.pivot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pivotTables/pivotTable5.xml" ContentType="application/vnd.openxmlformats-officedocument.spreadsheetml.pivot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od/Documents/CANLOG 2022/"/>
    </mc:Choice>
  </mc:AlternateContent>
  <xr:revisionPtr revIDLastSave="0" documentId="8_{95D3F8D1-B483-BA4E-B2B3-6F8EFC406110}" xr6:coauthVersionLast="36" xr6:coauthVersionMax="36" xr10:uidLastSave="{00000000-0000-0000-0000-000000000000}"/>
  <bookViews>
    <workbookView xWindow="5220" yWindow="900" windowWidth="20740" windowHeight="11160" tabRatio="939" activeTab="4" xr2:uid="{00000000-000D-0000-FFFF-FFFF00000000}"/>
  </bookViews>
  <sheets>
    <sheet name="Belle &amp; Bull" sheetId="43" r:id="rId1"/>
    <sheet name="Summary Novice" sheetId="33" r:id="rId2"/>
    <sheet name="Summary Intermediate" sheetId="39" r:id="rId3"/>
    <sheet name="Summary Open" sheetId="40" r:id="rId4"/>
    <sheet name="Summary Ladies" sheetId="41" r:id="rId5"/>
    <sheet name="Summary Kids" sheetId="42" r:id="rId6"/>
    <sheet name="Fri - Axe throw " sheetId="25" r:id="rId7"/>
    <sheet name="Fri - Dot Split" sheetId="26" r:id="rId8"/>
    <sheet name="Fri - Double Buck" sheetId="27" r:id="rId9"/>
    <sheet name="BE1" sheetId="34" r:id="rId10"/>
    <sheet name="S1 Double Buck - Novice Champ" sheetId="28" r:id="rId11"/>
    <sheet name="S1 Obstacle Pole Buck - Novice" sheetId="29" r:id="rId12"/>
    <sheet name="BE2" sheetId="36" r:id="rId13"/>
    <sheet name="S2 Hot Saw 100 CC - Int Champ" sheetId="4" r:id="rId14"/>
    <sheet name="BE3" sheetId="37" r:id="rId15"/>
    <sheet name="S3 Mens Choker" sheetId="16" r:id="rId16"/>
    <sheet name="S3 Mens Stock Saw" sheetId="6" r:id="rId17"/>
    <sheet name="S3 Hot Saw 140 CC" sheetId="18" r:id="rId18"/>
    <sheet name="S3 Mens Underhand Chop" sheetId="13" r:id="rId19"/>
    <sheet name="S3 Mens Axe Throw - Elimination" sheetId="1" r:id="rId20"/>
    <sheet name="S3 Mens Axe Throw - Finals" sheetId="5" r:id="rId21"/>
    <sheet name="S3 Mens Single Cross Cut" sheetId="10" r:id="rId22"/>
    <sheet name="S3 Jack &amp; Jill" sheetId="12" r:id="rId23"/>
    <sheet name="S3 Log Birling - Eliminations" sheetId="3" r:id="rId24"/>
    <sheet name="S3 Log Birling - Finals" sheetId="20" r:id="rId25"/>
    <sheet name="S3 Team Relay" sheetId="19" r:id="rId26"/>
    <sheet name="S3 Obstacle Pole Buck" sheetId="15" r:id="rId27"/>
    <sheet name="S3 Nail Drive - Championship" sheetId="30" r:id="rId28"/>
    <sheet name="BE4" sheetId="38" r:id="rId29"/>
    <sheet name="S5 Ladies Stock Saw" sheetId="7" r:id="rId30"/>
    <sheet name="S5 Ladies Underhand Chop" sheetId="17" r:id="rId31"/>
    <sheet name="S5 Ladies Axe Throw - Elim" sheetId="2" r:id="rId32"/>
    <sheet name="S5 Ladies Axe Throw - Finals" sheetId="9" r:id="rId33"/>
    <sheet name="S5 Ladies Double Cross Cut" sheetId="14" r:id="rId34"/>
    <sheet name="S5 Ladies Choker" sheetId="11" r:id="rId35"/>
    <sheet name="S5 Ladies Obstacle Pole Buck" sheetId="31" r:id="rId36"/>
    <sheet name="BE5" sheetId="35" r:id="rId37"/>
    <sheet name="S6 Goodie Bag Dig" sheetId="21" r:id="rId38"/>
    <sheet name="S7 Kids Nail Drive" sheetId="22" r:id="rId39"/>
    <sheet name="S7 Kids Choker" sheetId="23" r:id="rId40"/>
    <sheet name="S7 Kids Swede Saw" sheetId="24" r:id="rId41"/>
    <sheet name="S7 Kids Log Birling" sheetId="32" r:id="rId42"/>
  </sheets>
  <definedNames>
    <definedName name="_xlnm._FilterDatabase" localSheetId="8" hidden="1">'Fri - Double Buck'!$A$2:$D$22</definedName>
    <definedName name="_xlnm._FilterDatabase" localSheetId="10" hidden="1">'S1 Double Buck - Novice Champ'!$A$2:$D$22</definedName>
    <definedName name="_xlnm._FilterDatabase" localSheetId="22" hidden="1">'S3 Jack &amp; Jill'!$A$2:$D$22</definedName>
    <definedName name="_xlnm._FilterDatabase" localSheetId="33" hidden="1">'S5 Ladies Double Cross Cut'!$A$2:$D$22</definedName>
    <definedName name="InterSheets">'BE2'!$E$3</definedName>
    <definedName name="KidsSheets">'BE5'!$E$3:$E$6</definedName>
    <definedName name="LadiesSheets">'BE4'!$E$3:$E$8</definedName>
    <definedName name="NoviceSheets">'BE1'!$E$3:$E$4</definedName>
    <definedName name="OpenSheets">'BE3'!$E$3:$E$13</definedName>
    <definedName name="_xlnm.Print_Area" localSheetId="6">'Fri - Axe throw '!$A$1:$D$22</definedName>
    <definedName name="_xlnm.Print_Area" localSheetId="7">'Fri - Dot Split'!$A$1:$D$22</definedName>
    <definedName name="_xlnm.Print_Area" localSheetId="8">'Fri - Double Buck'!$A$1:$D$22</definedName>
    <definedName name="_xlnm.Print_Area" localSheetId="10">'S1 Double Buck - Novice Champ'!$A$1:$D$22</definedName>
    <definedName name="_xlnm.Print_Area" localSheetId="11">'S1 Obstacle Pole Buck - Novice'!$A$1:$D$22</definedName>
    <definedName name="_xlnm.Print_Area" localSheetId="13">'S2 Hot Saw 100 CC - Int Champ'!$A$1:$D$22</definedName>
    <definedName name="_xlnm.Print_Area" localSheetId="17">'S3 Hot Saw 140 CC'!$A$1:$D$22</definedName>
    <definedName name="_xlnm.Print_Area" localSheetId="22">'S3 Jack &amp; Jill'!$A$1:$D$22</definedName>
    <definedName name="_xlnm.Print_Area" localSheetId="24">'S3 Log Birling - Finals'!$A$1:$D$22</definedName>
    <definedName name="_xlnm.Print_Area" localSheetId="20">'S3 Mens Axe Throw - Finals'!$A$1:$D$22</definedName>
    <definedName name="_xlnm.Print_Area" localSheetId="15">'S3 Mens Choker'!$A$1:$D$22</definedName>
    <definedName name="_xlnm.Print_Area" localSheetId="21">'S3 Mens Single Cross Cut'!$A$1:$D$22</definedName>
    <definedName name="_xlnm.Print_Area" localSheetId="16">'S3 Mens Stock Saw'!$A$1:$D$22</definedName>
    <definedName name="_xlnm.Print_Area" localSheetId="18">'S3 Mens Underhand Chop'!$A$1:$D$22</definedName>
    <definedName name="_xlnm.Print_Area" localSheetId="27">'S3 Nail Drive - Championship'!$A$1:$D$22</definedName>
    <definedName name="_xlnm.Print_Area" localSheetId="26">'S3 Obstacle Pole Buck'!$A$1:$D$22</definedName>
    <definedName name="_xlnm.Print_Area" localSheetId="25">'S3 Team Relay'!$A$1:$D$26</definedName>
    <definedName name="_xlnm.Print_Area" localSheetId="32">'S5 Ladies Axe Throw - Finals'!$A$1:$D$22</definedName>
    <definedName name="_xlnm.Print_Area" localSheetId="34">'S5 Ladies Choker'!$A$1:$D$22</definedName>
    <definedName name="_xlnm.Print_Area" localSheetId="33">'S5 Ladies Double Cross Cut'!$A$1:$D$22</definedName>
    <definedName name="_xlnm.Print_Area" localSheetId="35">'S5 Ladies Obstacle Pole Buck'!$A$1:$D$22</definedName>
    <definedName name="_xlnm.Print_Area" localSheetId="29">'S5 Ladies Stock Saw'!$A$1:$D$22</definedName>
    <definedName name="_xlnm.Print_Area" localSheetId="30">'S5 Ladies Underhand Chop'!$A$1:$D$22</definedName>
    <definedName name="_xlnm.Print_Area" localSheetId="39">'S7 Kids Choker'!$A$1:$D$22</definedName>
    <definedName name="_xlnm.Print_Area" localSheetId="41">'S7 Kids Log Birling'!$A$1:$D$22</definedName>
    <definedName name="_xlnm.Print_Area" localSheetId="38">'S7 Kids Nail Drive'!$A$1:$D$22</definedName>
    <definedName name="_xlnm.Print_Area" localSheetId="40">'S7 Kids Swede Saw'!$A$1:$D$22</definedName>
  </definedNames>
  <calcPr calcId="181029"/>
  <pivotCaches>
    <pivotCache cacheId="0" r:id="rId43"/>
    <pivotCache cacheId="1" r:id="rId44"/>
    <pivotCache cacheId="2" r:id="rId45"/>
    <pivotCache cacheId="3" r:id="rId46"/>
    <pivotCache cacheId="4" r:id="rId47"/>
  </pivotCaches>
</workbook>
</file>

<file path=xl/calcChain.xml><?xml version="1.0" encoding="utf-8"?>
<calcChain xmlns="http://schemas.openxmlformats.org/spreadsheetml/2006/main">
  <c r="C4" i="20" l="1"/>
  <c r="C5" i="20"/>
  <c r="C6" i="20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12" i="30"/>
  <c r="C14" i="30"/>
  <c r="C17" i="30"/>
  <c r="C3" i="30"/>
  <c r="C3" i="20"/>
  <c r="C3" i="32"/>
  <c r="C4" i="32"/>
  <c r="C5" i="32"/>
  <c r="C6" i="32"/>
  <c r="C7" i="32"/>
  <c r="C8" i="32"/>
  <c r="C9" i="32"/>
  <c r="C10" i="32"/>
  <c r="C11" i="32"/>
  <c r="C12" i="32"/>
  <c r="C13" i="32"/>
  <c r="C14" i="32"/>
  <c r="C15" i="32"/>
  <c r="C16" i="32"/>
  <c r="C17" i="32"/>
  <c r="C18" i="32"/>
  <c r="C19" i="32"/>
  <c r="C20" i="32"/>
  <c r="C21" i="32"/>
  <c r="C22" i="32"/>
  <c r="A9" i="42" l="1"/>
  <c r="A8" i="42"/>
  <c r="A7" i="42"/>
  <c r="A6" i="42"/>
  <c r="A5" i="42"/>
  <c r="A4" i="42"/>
  <c r="A10" i="42"/>
  <c r="A11" i="42"/>
  <c r="A12" i="42"/>
  <c r="A13" i="42"/>
  <c r="A14" i="42"/>
  <c r="A15" i="42"/>
  <c r="A16" i="42"/>
  <c r="A17" i="42"/>
  <c r="A18" i="42"/>
  <c r="A19" i="42"/>
  <c r="A20" i="42"/>
  <c r="A21" i="42"/>
  <c r="A22" i="42"/>
  <c r="A23" i="42"/>
  <c r="A24" i="42"/>
  <c r="A4" i="41"/>
  <c r="A5" i="41"/>
  <c r="A6" i="41"/>
  <c r="A7" i="41"/>
  <c r="A8" i="41"/>
  <c r="A9" i="41"/>
  <c r="A10" i="41"/>
  <c r="A11" i="41"/>
  <c r="A12" i="41"/>
  <c r="A13" i="41"/>
  <c r="A14" i="41"/>
  <c r="A15" i="41"/>
  <c r="A16" i="41"/>
  <c r="A17" i="41"/>
  <c r="A18" i="41"/>
  <c r="A19" i="41"/>
  <c r="A20" i="41"/>
  <c r="A21" i="41"/>
  <c r="A22" i="41"/>
  <c r="A23" i="41"/>
  <c r="A24" i="41"/>
  <c r="A4" i="40"/>
  <c r="A5" i="40"/>
  <c r="A6" i="40"/>
  <c r="A7" i="40"/>
  <c r="A8" i="40"/>
  <c r="A9" i="40"/>
  <c r="A10" i="40"/>
  <c r="A11" i="40"/>
  <c r="A12" i="40"/>
  <c r="A13" i="40"/>
  <c r="A14" i="40"/>
  <c r="A15" i="40"/>
  <c r="A16" i="40"/>
  <c r="A17" i="40"/>
  <c r="A18" i="40"/>
  <c r="A19" i="40"/>
  <c r="A20" i="40"/>
  <c r="A21" i="40"/>
  <c r="A22" i="40"/>
  <c r="A23" i="40"/>
  <c r="A24" i="40"/>
  <c r="A4" i="39"/>
  <c r="A5" i="39"/>
  <c r="A6" i="39"/>
  <c r="A7" i="39"/>
  <c r="A8" i="39"/>
  <c r="A9" i="39"/>
  <c r="A10" i="39"/>
  <c r="A11" i="39"/>
  <c r="A12" i="39"/>
  <c r="A13" i="39"/>
  <c r="A14" i="39"/>
  <c r="A15" i="39"/>
  <c r="A16" i="39"/>
  <c r="A17" i="39"/>
  <c r="A18" i="39"/>
  <c r="A19" i="39"/>
  <c r="A20" i="39"/>
  <c r="A21" i="39"/>
  <c r="A22" i="39"/>
  <c r="A23" i="39"/>
  <c r="A24" i="39"/>
  <c r="A4" i="33"/>
  <c r="A5" i="33"/>
  <c r="A6" i="33"/>
  <c r="A7" i="33"/>
  <c r="A8" i="33"/>
  <c r="A9" i="33"/>
  <c r="A10" i="33"/>
  <c r="A11" i="33"/>
  <c r="A12" i="33"/>
  <c r="A13" i="33"/>
  <c r="A14" i="33"/>
  <c r="A15" i="33"/>
  <c r="A16" i="33"/>
  <c r="A17" i="33"/>
  <c r="A18" i="33"/>
  <c r="A19" i="33"/>
  <c r="A20" i="33"/>
  <c r="A21" i="33"/>
  <c r="A22" i="33"/>
  <c r="A23" i="33"/>
  <c r="A24" i="33"/>
  <c r="C3" i="31" l="1"/>
  <c r="D3" i="31" s="1"/>
  <c r="C4" i="31"/>
  <c r="D4" i="31" s="1"/>
  <c r="C5" i="31"/>
  <c r="D5" i="31" s="1"/>
  <c r="C6" i="31"/>
  <c r="D6" i="31" s="1"/>
  <c r="C7" i="31"/>
  <c r="D7" i="31" s="1"/>
  <c r="A101" i="35"/>
  <c r="A83" i="35"/>
  <c r="A84" i="35"/>
  <c r="A85" i="35"/>
  <c r="A86" i="35"/>
  <c r="A87" i="35"/>
  <c r="A88" i="35"/>
  <c r="A89" i="35"/>
  <c r="A90" i="35"/>
  <c r="A91" i="35"/>
  <c r="A92" i="35"/>
  <c r="A93" i="35"/>
  <c r="A94" i="35"/>
  <c r="A95" i="35"/>
  <c r="A96" i="35"/>
  <c r="A97" i="35"/>
  <c r="A98" i="35"/>
  <c r="A99" i="35"/>
  <c r="A100" i="35"/>
  <c r="A82" i="35"/>
  <c r="A79" i="35"/>
  <c r="A80" i="35"/>
  <c r="A81" i="35"/>
  <c r="A63" i="35"/>
  <c r="A64" i="35"/>
  <c r="A65" i="35"/>
  <c r="A66" i="35"/>
  <c r="A67" i="35"/>
  <c r="A68" i="35"/>
  <c r="A69" i="35"/>
  <c r="A70" i="35"/>
  <c r="A71" i="35"/>
  <c r="A72" i="35"/>
  <c r="A73" i="35"/>
  <c r="A74" i="35"/>
  <c r="A75" i="35"/>
  <c r="A76" i="35"/>
  <c r="A77" i="35"/>
  <c r="A78" i="35"/>
  <c r="A62" i="35"/>
  <c r="A61" i="35"/>
  <c r="A43" i="35"/>
  <c r="A44" i="35"/>
  <c r="A45" i="35"/>
  <c r="A46" i="35"/>
  <c r="A47" i="35"/>
  <c r="A48" i="35"/>
  <c r="A49" i="35"/>
  <c r="A50" i="35"/>
  <c r="A51" i="35"/>
  <c r="A52" i="35"/>
  <c r="A53" i="35"/>
  <c r="A54" i="35"/>
  <c r="A55" i="35"/>
  <c r="A56" i="35"/>
  <c r="A57" i="35"/>
  <c r="A58" i="35"/>
  <c r="A59" i="35"/>
  <c r="A60" i="35"/>
  <c r="A42" i="35"/>
  <c r="A23" i="35"/>
  <c r="A24" i="35"/>
  <c r="A25" i="35"/>
  <c r="A26" i="35"/>
  <c r="A27" i="35"/>
  <c r="A28" i="35"/>
  <c r="A29" i="35"/>
  <c r="A30" i="35"/>
  <c r="A31" i="35"/>
  <c r="A32" i="35"/>
  <c r="A33" i="35"/>
  <c r="A34" i="35"/>
  <c r="A35" i="35"/>
  <c r="A36" i="35"/>
  <c r="A37" i="35"/>
  <c r="A38" i="35"/>
  <c r="A39" i="35"/>
  <c r="A40" i="35"/>
  <c r="A41" i="35"/>
  <c r="A22" i="35"/>
  <c r="A20" i="35"/>
  <c r="A21" i="35"/>
  <c r="A3" i="35"/>
  <c r="A4" i="35"/>
  <c r="A5" i="35"/>
  <c r="A6" i="35"/>
  <c r="A7" i="35"/>
  <c r="A8" i="35"/>
  <c r="A9" i="35"/>
  <c r="A10" i="35"/>
  <c r="A11" i="35"/>
  <c r="A12" i="35"/>
  <c r="A13" i="35"/>
  <c r="A14" i="35"/>
  <c r="A15" i="35"/>
  <c r="A16" i="35"/>
  <c r="A17" i="35"/>
  <c r="A18" i="35"/>
  <c r="A19" i="35"/>
  <c r="A2" i="35"/>
  <c r="A120" i="38"/>
  <c r="A121" i="38"/>
  <c r="A103" i="38"/>
  <c r="A104" i="38"/>
  <c r="A105" i="38"/>
  <c r="A106" i="38"/>
  <c r="A107" i="38"/>
  <c r="A108" i="38"/>
  <c r="A109" i="38"/>
  <c r="A110" i="38"/>
  <c r="A111" i="38"/>
  <c r="A112" i="38"/>
  <c r="A113" i="38"/>
  <c r="A114" i="38"/>
  <c r="A115" i="38"/>
  <c r="A116" i="38"/>
  <c r="A117" i="38"/>
  <c r="A118" i="38"/>
  <c r="A119" i="38"/>
  <c r="A102" i="38"/>
  <c r="A101" i="38"/>
  <c r="A83" i="38"/>
  <c r="A84" i="38"/>
  <c r="A85" i="38"/>
  <c r="A86" i="38"/>
  <c r="A87" i="38"/>
  <c r="A88" i="38"/>
  <c r="A89" i="38"/>
  <c r="A90" i="38"/>
  <c r="A91" i="38"/>
  <c r="A92" i="38"/>
  <c r="A93" i="38"/>
  <c r="A94" i="38"/>
  <c r="A95" i="38"/>
  <c r="A96" i="38"/>
  <c r="A97" i="38"/>
  <c r="A98" i="38"/>
  <c r="A99" i="38"/>
  <c r="A100" i="38"/>
  <c r="A82" i="38"/>
  <c r="A63" i="38"/>
  <c r="A64" i="38"/>
  <c r="A65" i="38"/>
  <c r="A66" i="38"/>
  <c r="A67" i="38"/>
  <c r="A68" i="38"/>
  <c r="A69" i="38"/>
  <c r="A70" i="38"/>
  <c r="A71" i="38"/>
  <c r="A72" i="38"/>
  <c r="A73" i="38"/>
  <c r="A74" i="38"/>
  <c r="A75" i="38"/>
  <c r="A76" i="38"/>
  <c r="A77" i="38"/>
  <c r="A78" i="38"/>
  <c r="A79" i="38"/>
  <c r="A80" i="38"/>
  <c r="A81" i="38"/>
  <c r="A62" i="38"/>
  <c r="A43" i="38"/>
  <c r="A44" i="38"/>
  <c r="A45" i="38"/>
  <c r="A46" i="38"/>
  <c r="A47" i="38"/>
  <c r="A48" i="38"/>
  <c r="A49" i="38"/>
  <c r="A50" i="38"/>
  <c r="A51" i="38"/>
  <c r="A52" i="38"/>
  <c r="A53" i="38"/>
  <c r="A54" i="38"/>
  <c r="A55" i="38"/>
  <c r="A56" i="38"/>
  <c r="A57" i="38"/>
  <c r="A58" i="38"/>
  <c r="A59" i="38"/>
  <c r="A60" i="38"/>
  <c r="A61" i="38"/>
  <c r="A42" i="38"/>
  <c r="A23" i="38"/>
  <c r="A24" i="38"/>
  <c r="A25" i="38"/>
  <c r="A26" i="38"/>
  <c r="A27" i="38"/>
  <c r="A28" i="38"/>
  <c r="A29" i="38"/>
  <c r="A30" i="38"/>
  <c r="A31" i="38"/>
  <c r="A32" i="38"/>
  <c r="A33" i="38"/>
  <c r="A34" i="38"/>
  <c r="A35" i="38"/>
  <c r="A36" i="38"/>
  <c r="A37" i="38"/>
  <c r="A38" i="38"/>
  <c r="A39" i="38"/>
  <c r="A40" i="38"/>
  <c r="A41" i="38"/>
  <c r="A22" i="38"/>
  <c r="A3" i="38"/>
  <c r="A4" i="38"/>
  <c r="A5" i="38"/>
  <c r="A6" i="38"/>
  <c r="A7" i="38"/>
  <c r="A8" i="38"/>
  <c r="A9" i="38"/>
  <c r="A10" i="38"/>
  <c r="A11" i="38"/>
  <c r="A12" i="38"/>
  <c r="A13" i="38"/>
  <c r="A14" i="38"/>
  <c r="A15" i="38"/>
  <c r="A16" i="38"/>
  <c r="A17" i="38"/>
  <c r="A18" i="38"/>
  <c r="A19" i="38"/>
  <c r="A20" i="38"/>
  <c r="A21" i="38"/>
  <c r="A2" i="38"/>
  <c r="A188" i="37"/>
  <c r="A189" i="37"/>
  <c r="A190" i="37"/>
  <c r="A191" i="37"/>
  <c r="A192" i="37"/>
  <c r="A193" i="37"/>
  <c r="A194" i="37"/>
  <c r="A195" i="37"/>
  <c r="A196" i="37"/>
  <c r="A197" i="37"/>
  <c r="A198" i="37"/>
  <c r="A199" i="37"/>
  <c r="A200" i="37"/>
  <c r="A201" i="37"/>
  <c r="A202" i="37"/>
  <c r="A203" i="37"/>
  <c r="A204" i="37"/>
  <c r="A205" i="37"/>
  <c r="A206" i="37"/>
  <c r="A187" i="37"/>
  <c r="A183" i="37"/>
  <c r="A184" i="37"/>
  <c r="A185" i="37"/>
  <c r="A186" i="37"/>
  <c r="A168" i="37"/>
  <c r="A169" i="37"/>
  <c r="A170" i="37"/>
  <c r="A171" i="37"/>
  <c r="A172" i="37"/>
  <c r="A173" i="37"/>
  <c r="A174" i="37"/>
  <c r="A175" i="37"/>
  <c r="A176" i="37"/>
  <c r="A177" i="37"/>
  <c r="A178" i="37"/>
  <c r="A179" i="37"/>
  <c r="A180" i="37"/>
  <c r="A181" i="37"/>
  <c r="A182" i="37"/>
  <c r="A167" i="37"/>
  <c r="A163" i="37"/>
  <c r="A164" i="37"/>
  <c r="A165" i="37"/>
  <c r="A166" i="37"/>
  <c r="A159" i="37"/>
  <c r="A160" i="37"/>
  <c r="A161" i="37"/>
  <c r="A162" i="37"/>
  <c r="A144" i="37"/>
  <c r="A145" i="37"/>
  <c r="A146" i="37"/>
  <c r="A147" i="37"/>
  <c r="A148" i="37"/>
  <c r="A149" i="37"/>
  <c r="A150" i="37"/>
  <c r="A151" i="37"/>
  <c r="A152" i="37"/>
  <c r="A153" i="37"/>
  <c r="A154" i="37"/>
  <c r="A155" i="37"/>
  <c r="A156" i="37"/>
  <c r="A157" i="37"/>
  <c r="A158" i="37"/>
  <c r="A143" i="37"/>
  <c r="A142" i="37"/>
  <c r="A140" i="37"/>
  <c r="A141" i="37"/>
  <c r="A124" i="37"/>
  <c r="A125" i="37"/>
  <c r="A126" i="37"/>
  <c r="A127" i="37"/>
  <c r="A128" i="37"/>
  <c r="A129" i="37"/>
  <c r="A130" i="37"/>
  <c r="A131" i="37"/>
  <c r="A132" i="37"/>
  <c r="A133" i="37"/>
  <c r="A134" i="37"/>
  <c r="A135" i="37"/>
  <c r="A136" i="37"/>
  <c r="A137" i="37"/>
  <c r="A138" i="37"/>
  <c r="A139" i="37"/>
  <c r="A123" i="37"/>
  <c r="A122" i="37"/>
  <c r="A103" i="37"/>
  <c r="A104" i="37"/>
  <c r="A105" i="37"/>
  <c r="A106" i="37"/>
  <c r="A107" i="37"/>
  <c r="A108" i="37"/>
  <c r="A109" i="37"/>
  <c r="A110" i="37"/>
  <c r="A111" i="37"/>
  <c r="A112" i="37"/>
  <c r="A113" i="37"/>
  <c r="A114" i="37"/>
  <c r="A115" i="37"/>
  <c r="A116" i="37"/>
  <c r="A117" i="37"/>
  <c r="A118" i="37"/>
  <c r="A119" i="37"/>
  <c r="A120" i="37"/>
  <c r="A121" i="37"/>
  <c r="A102" i="37"/>
  <c r="A101" i="37"/>
  <c r="A83" i="37"/>
  <c r="A84" i="37"/>
  <c r="A85" i="37"/>
  <c r="A86" i="37"/>
  <c r="A87" i="37"/>
  <c r="A88" i="37"/>
  <c r="A89" i="37"/>
  <c r="A90" i="37"/>
  <c r="A91" i="37"/>
  <c r="A92" i="37"/>
  <c r="A93" i="37"/>
  <c r="A94" i="37"/>
  <c r="A95" i="37"/>
  <c r="A96" i="37"/>
  <c r="A97" i="37"/>
  <c r="A98" i="37"/>
  <c r="A99" i="37"/>
  <c r="A100" i="37"/>
  <c r="A82" i="37"/>
  <c r="A63" i="37"/>
  <c r="A64" i="37"/>
  <c r="A65" i="37"/>
  <c r="A66" i="37"/>
  <c r="A67" i="37"/>
  <c r="A68" i="37"/>
  <c r="A69" i="37"/>
  <c r="A70" i="37"/>
  <c r="A71" i="37"/>
  <c r="A72" i="37"/>
  <c r="A73" i="37"/>
  <c r="A74" i="37"/>
  <c r="A75" i="37"/>
  <c r="A76" i="37"/>
  <c r="A77" i="37"/>
  <c r="A78" i="37"/>
  <c r="A79" i="37"/>
  <c r="A80" i="37"/>
  <c r="A81" i="37"/>
  <c r="A62" i="37"/>
  <c r="A43" i="37"/>
  <c r="A44" i="37"/>
  <c r="A45" i="37"/>
  <c r="A46" i="37"/>
  <c r="A47" i="37"/>
  <c r="A48" i="37"/>
  <c r="A49" i="37"/>
  <c r="A50" i="37"/>
  <c r="A51" i="37"/>
  <c r="A52" i="37"/>
  <c r="A53" i="37"/>
  <c r="A54" i="37"/>
  <c r="A55" i="37"/>
  <c r="A56" i="37"/>
  <c r="A57" i="37"/>
  <c r="A58" i="37"/>
  <c r="A59" i="37"/>
  <c r="A60" i="37"/>
  <c r="A61" i="37"/>
  <c r="A42" i="37"/>
  <c r="A23" i="37"/>
  <c r="A24" i="37"/>
  <c r="A25" i="37"/>
  <c r="A26" i="37"/>
  <c r="A27" i="37"/>
  <c r="A28" i="37"/>
  <c r="A29" i="37"/>
  <c r="A30" i="37"/>
  <c r="A31" i="37"/>
  <c r="A32" i="37"/>
  <c r="A33" i="37"/>
  <c r="A34" i="37"/>
  <c r="A35" i="37"/>
  <c r="A36" i="37"/>
  <c r="A37" i="37"/>
  <c r="A38" i="37"/>
  <c r="A39" i="37"/>
  <c r="A40" i="37"/>
  <c r="A41" i="37"/>
  <c r="A22" i="37"/>
  <c r="A3" i="37"/>
  <c r="A4" i="37"/>
  <c r="A5" i="37"/>
  <c r="A6" i="37"/>
  <c r="A7" i="37"/>
  <c r="A8" i="37"/>
  <c r="A9" i="37"/>
  <c r="A10" i="37"/>
  <c r="A11" i="37"/>
  <c r="A12" i="37"/>
  <c r="A13" i="37"/>
  <c r="A14" i="37"/>
  <c r="A15" i="37"/>
  <c r="A16" i="37"/>
  <c r="A17" i="37"/>
  <c r="A18" i="37"/>
  <c r="A19" i="37"/>
  <c r="A20" i="37"/>
  <c r="A21" i="37"/>
  <c r="A2" i="37"/>
  <c r="A2" i="36"/>
  <c r="A3" i="36"/>
  <c r="A4" i="36"/>
  <c r="A5" i="36"/>
  <c r="A6" i="36"/>
  <c r="A7" i="36"/>
  <c r="A8" i="36"/>
  <c r="A9" i="36"/>
  <c r="A10" i="36"/>
  <c r="A11" i="36"/>
  <c r="A12" i="36"/>
  <c r="A13" i="36"/>
  <c r="A14" i="36"/>
  <c r="A15" i="36"/>
  <c r="A16" i="36"/>
  <c r="A17" i="36"/>
  <c r="A18" i="36"/>
  <c r="A19" i="36"/>
  <c r="A20" i="36"/>
  <c r="A21" i="36"/>
  <c r="A23" i="34"/>
  <c r="A24" i="34"/>
  <c r="A25" i="34"/>
  <c r="A26" i="34"/>
  <c r="A27" i="34"/>
  <c r="A28" i="34"/>
  <c r="A29" i="34"/>
  <c r="A30" i="34"/>
  <c r="A31" i="34"/>
  <c r="A32" i="34"/>
  <c r="A33" i="34"/>
  <c r="A34" i="34"/>
  <c r="A35" i="34"/>
  <c r="A36" i="34"/>
  <c r="A37" i="34"/>
  <c r="A38" i="34"/>
  <c r="A39" i="34"/>
  <c r="A40" i="34"/>
  <c r="A41" i="34"/>
  <c r="A22" i="34"/>
  <c r="A3" i="34"/>
  <c r="A4" i="34"/>
  <c r="A5" i="34"/>
  <c r="A6" i="34"/>
  <c r="A7" i="34"/>
  <c r="A8" i="34"/>
  <c r="A9" i="34"/>
  <c r="A10" i="34"/>
  <c r="A11" i="34"/>
  <c r="A12" i="34"/>
  <c r="A13" i="34"/>
  <c r="A14" i="34"/>
  <c r="A15" i="34"/>
  <c r="A16" i="34"/>
  <c r="A17" i="34"/>
  <c r="A18" i="34"/>
  <c r="A19" i="34"/>
  <c r="A20" i="34"/>
  <c r="A21" i="34"/>
  <c r="A2" i="34"/>
  <c r="B16" i="39"/>
  <c r="B13" i="39"/>
  <c r="B18" i="41"/>
  <c r="B24" i="41"/>
  <c r="B20" i="41"/>
  <c r="B23" i="33"/>
  <c r="B21" i="41"/>
  <c r="B19" i="39"/>
  <c r="B23" i="41"/>
  <c r="B21" i="39"/>
  <c r="B17" i="39"/>
  <c r="B18" i="39"/>
  <c r="B11" i="39"/>
  <c r="B14" i="39"/>
  <c r="B24" i="39"/>
  <c r="B17" i="41"/>
  <c r="B23" i="39"/>
  <c r="B22" i="41"/>
  <c r="B16" i="41"/>
  <c r="B10" i="39"/>
  <c r="B19" i="41"/>
  <c r="B12" i="39"/>
  <c r="B20" i="39"/>
  <c r="B15" i="39"/>
  <c r="B22" i="33"/>
  <c r="B22" i="39"/>
  <c r="B24" i="33"/>
  <c r="B9" i="39"/>
  <c r="C24" i="41" l="1"/>
  <c r="C23" i="41"/>
  <c r="C19" i="41"/>
  <c r="C22" i="41"/>
  <c r="C18" i="41"/>
  <c r="C17" i="41"/>
  <c r="C21" i="41"/>
  <c r="C20" i="41"/>
  <c r="C23" i="39"/>
  <c r="C19" i="39"/>
  <c r="C15" i="39"/>
  <c r="C11" i="39"/>
  <c r="C22" i="39"/>
  <c r="C18" i="39"/>
  <c r="C14" i="39"/>
  <c r="C10" i="39"/>
  <c r="C21" i="39"/>
  <c r="C17" i="39"/>
  <c r="C13" i="39"/>
  <c r="C24" i="39"/>
  <c r="C20" i="39"/>
  <c r="C16" i="39"/>
  <c r="C12" i="39"/>
  <c r="C23" i="33"/>
  <c r="C24" i="33"/>
  <c r="C4" i="21"/>
  <c r="D4" i="21" s="1"/>
  <c r="C5" i="21"/>
  <c r="D5" i="21" s="1"/>
  <c r="C6" i="21"/>
  <c r="D6" i="21" s="1"/>
  <c r="C7" i="21"/>
  <c r="D7" i="21" s="1"/>
  <c r="C8" i="21"/>
  <c r="D8" i="21" s="1"/>
  <c r="C9" i="21"/>
  <c r="D9" i="21" s="1"/>
  <c r="C10" i="21"/>
  <c r="D10" i="21" s="1"/>
  <c r="C11" i="21"/>
  <c r="D11" i="21" s="1"/>
  <c r="C12" i="21"/>
  <c r="D12" i="21" s="1"/>
  <c r="C13" i="21"/>
  <c r="D13" i="21" s="1"/>
  <c r="C14" i="21"/>
  <c r="D14" i="21" s="1"/>
  <c r="C15" i="21"/>
  <c r="D15" i="21" s="1"/>
  <c r="C16" i="21"/>
  <c r="D16" i="21" s="1"/>
  <c r="C17" i="21"/>
  <c r="D17" i="21" s="1"/>
  <c r="C18" i="21"/>
  <c r="D18" i="21" s="1"/>
  <c r="C19" i="21"/>
  <c r="D19" i="21" s="1"/>
  <c r="C20" i="21"/>
  <c r="D20" i="21" s="1"/>
  <c r="C21" i="21"/>
  <c r="D21" i="21" s="1"/>
  <c r="C22" i="21"/>
  <c r="D22" i="21" s="1"/>
  <c r="C3" i="21"/>
  <c r="D3" i="21" s="1"/>
  <c r="C23" i="21"/>
  <c r="D23" i="21" s="1"/>
  <c r="C24" i="21"/>
  <c r="D24" i="21" s="1"/>
  <c r="C25" i="21"/>
  <c r="D25" i="21" s="1"/>
  <c r="C26" i="21"/>
  <c r="D26" i="21" s="1"/>
  <c r="C27" i="21"/>
  <c r="D27" i="21" s="1"/>
  <c r="C28" i="21"/>
  <c r="D28" i="21" s="1"/>
  <c r="C29" i="21"/>
  <c r="D29" i="21" s="1"/>
  <c r="C30" i="21"/>
  <c r="D30" i="21" s="1"/>
  <c r="C31" i="21"/>
  <c r="D31" i="21" s="1"/>
  <c r="C32" i="21"/>
  <c r="D32" i="21" s="1"/>
  <c r="C22" i="31"/>
  <c r="C21" i="31"/>
  <c r="C20" i="31"/>
  <c r="C19" i="31"/>
  <c r="C18" i="31"/>
  <c r="C17" i="31"/>
  <c r="C16" i="31"/>
  <c r="C15" i="31"/>
  <c r="C14" i="31"/>
  <c r="C13" i="31"/>
  <c r="C12" i="31"/>
  <c r="C11" i="31"/>
  <c r="C10" i="31"/>
  <c r="C9" i="31"/>
  <c r="C8" i="31"/>
  <c r="E7" i="31"/>
  <c r="E6" i="31"/>
  <c r="E5" i="31"/>
  <c r="E4" i="31"/>
  <c r="E3" i="31"/>
  <c r="C22" i="30"/>
  <c r="C21" i="30"/>
  <c r="C20" i="30"/>
  <c r="C19" i="30"/>
  <c r="C18" i="30"/>
  <c r="C16" i="30"/>
  <c r="C15" i="30"/>
  <c r="C13" i="30"/>
  <c r="C11" i="30"/>
  <c r="C10" i="30"/>
  <c r="C9" i="30"/>
  <c r="C8" i="30"/>
  <c r="C7" i="30"/>
  <c r="C6" i="30"/>
  <c r="C5" i="30"/>
  <c r="C4" i="30"/>
  <c r="C22" i="29"/>
  <c r="E22" i="29" s="1"/>
  <c r="C21" i="29"/>
  <c r="E21" i="29" s="1"/>
  <c r="C20" i="29"/>
  <c r="E20" i="29" s="1"/>
  <c r="C19" i="29"/>
  <c r="E19" i="29" s="1"/>
  <c r="C18" i="29"/>
  <c r="E18" i="29" s="1"/>
  <c r="C17" i="29"/>
  <c r="E17" i="29" s="1"/>
  <c r="C16" i="29"/>
  <c r="E16" i="29" s="1"/>
  <c r="C15" i="29"/>
  <c r="E15" i="29" s="1"/>
  <c r="C14" i="29"/>
  <c r="E14" i="29" s="1"/>
  <c r="C13" i="29"/>
  <c r="E13" i="29" s="1"/>
  <c r="C12" i="29"/>
  <c r="E12" i="29" s="1"/>
  <c r="C11" i="29"/>
  <c r="E11" i="29" s="1"/>
  <c r="C10" i="29"/>
  <c r="E10" i="29" s="1"/>
  <c r="C9" i="29"/>
  <c r="E9" i="29" s="1"/>
  <c r="C8" i="29"/>
  <c r="E8" i="29" s="1"/>
  <c r="C7" i="29"/>
  <c r="E7" i="29" s="1"/>
  <c r="C6" i="29"/>
  <c r="E6" i="29" s="1"/>
  <c r="C5" i="29"/>
  <c r="E5" i="29" s="1"/>
  <c r="C4" i="29"/>
  <c r="E4" i="29" s="1"/>
  <c r="C3" i="29"/>
  <c r="E3" i="29" s="1"/>
  <c r="C21" i="28"/>
  <c r="C19" i="28"/>
  <c r="C17" i="28"/>
  <c r="C15" i="28"/>
  <c r="C13" i="28"/>
  <c r="C11" i="28"/>
  <c r="C9" i="28"/>
  <c r="C7" i="28"/>
  <c r="C5" i="28"/>
  <c r="C3" i="28"/>
  <c r="D3" i="28" s="1"/>
  <c r="C21" i="27"/>
  <c r="D21" i="27" s="1"/>
  <c r="C19" i="27"/>
  <c r="D19" i="27" s="1"/>
  <c r="C17" i="27"/>
  <c r="D17" i="27" s="1"/>
  <c r="C15" i="27"/>
  <c r="D15" i="27" s="1"/>
  <c r="C13" i="27"/>
  <c r="D13" i="27" s="1"/>
  <c r="C11" i="27"/>
  <c r="D11" i="27" s="1"/>
  <c r="C9" i="27"/>
  <c r="D9" i="27" s="1"/>
  <c r="C7" i="27"/>
  <c r="D7" i="27" s="1"/>
  <c r="C5" i="27"/>
  <c r="D5" i="27" s="1"/>
  <c r="C3" i="27"/>
  <c r="D3" i="27" s="1"/>
  <c r="C4" i="26"/>
  <c r="D4" i="26" s="1"/>
  <c r="C5" i="26"/>
  <c r="D5" i="26" s="1"/>
  <c r="C6" i="26"/>
  <c r="D6" i="26" s="1"/>
  <c r="C7" i="26"/>
  <c r="D7" i="26" s="1"/>
  <c r="C8" i="26"/>
  <c r="D8" i="26" s="1"/>
  <c r="C9" i="26"/>
  <c r="D9" i="26" s="1"/>
  <c r="C10" i="26"/>
  <c r="D10" i="26" s="1"/>
  <c r="C11" i="26"/>
  <c r="D11" i="26" s="1"/>
  <c r="C12" i="26"/>
  <c r="D12" i="26" s="1"/>
  <c r="C13" i="26"/>
  <c r="D13" i="26" s="1"/>
  <c r="C14" i="26"/>
  <c r="D14" i="26" s="1"/>
  <c r="C15" i="26"/>
  <c r="D15" i="26" s="1"/>
  <c r="C16" i="26"/>
  <c r="D16" i="26" s="1"/>
  <c r="C17" i="26"/>
  <c r="D17" i="26" s="1"/>
  <c r="C18" i="26"/>
  <c r="D18" i="26" s="1"/>
  <c r="C19" i="26"/>
  <c r="D19" i="26" s="1"/>
  <c r="C20" i="26"/>
  <c r="D20" i="26" s="1"/>
  <c r="C21" i="26"/>
  <c r="D21" i="26" s="1"/>
  <c r="C22" i="26"/>
  <c r="D22" i="26" s="1"/>
  <c r="C3" i="26"/>
  <c r="D3" i="26" s="1"/>
  <c r="C4" i="25"/>
  <c r="D4" i="25" s="1"/>
  <c r="C5" i="25"/>
  <c r="D5" i="25" s="1"/>
  <c r="C6" i="25"/>
  <c r="D6" i="25" s="1"/>
  <c r="C7" i="25"/>
  <c r="D7" i="25" s="1"/>
  <c r="C8" i="25"/>
  <c r="D8" i="25" s="1"/>
  <c r="C9" i="25"/>
  <c r="D9" i="25" s="1"/>
  <c r="C10" i="25"/>
  <c r="D10" i="25" s="1"/>
  <c r="C11" i="25"/>
  <c r="D11" i="25" s="1"/>
  <c r="C12" i="25"/>
  <c r="D12" i="25" s="1"/>
  <c r="C13" i="25"/>
  <c r="D13" i="25" s="1"/>
  <c r="C14" i="25"/>
  <c r="D14" i="25" s="1"/>
  <c r="C15" i="25"/>
  <c r="D15" i="25" s="1"/>
  <c r="C16" i="25"/>
  <c r="D16" i="25" s="1"/>
  <c r="C17" i="25"/>
  <c r="D17" i="25" s="1"/>
  <c r="C18" i="25"/>
  <c r="D18" i="25" s="1"/>
  <c r="C19" i="25"/>
  <c r="D19" i="25" s="1"/>
  <c r="C20" i="25"/>
  <c r="D20" i="25" s="1"/>
  <c r="C21" i="25"/>
  <c r="D21" i="25" s="1"/>
  <c r="C22" i="25"/>
  <c r="D22" i="25" s="1"/>
  <c r="C3" i="25"/>
  <c r="D3" i="25" s="1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7" i="24"/>
  <c r="C6" i="24"/>
  <c r="C5" i="24"/>
  <c r="C4" i="24"/>
  <c r="C3" i="24"/>
  <c r="C4" i="23"/>
  <c r="C5" i="23"/>
  <c r="C6" i="23"/>
  <c r="C7" i="23"/>
  <c r="C8" i="23"/>
  <c r="C9" i="23"/>
  <c r="C10" i="23"/>
  <c r="C11" i="23"/>
  <c r="C12" i="23"/>
  <c r="C13" i="23"/>
  <c r="C14" i="23"/>
  <c r="C15" i="23"/>
  <c r="C16" i="23"/>
  <c r="C17" i="23"/>
  <c r="C18" i="23"/>
  <c r="C19" i="23"/>
  <c r="C20" i="23"/>
  <c r="C21" i="23"/>
  <c r="C22" i="23"/>
  <c r="C3" i="23"/>
  <c r="C4" i="22"/>
  <c r="C5" i="22"/>
  <c r="C6" i="22"/>
  <c r="C7" i="22"/>
  <c r="C8" i="22"/>
  <c r="C9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3" i="22"/>
  <c r="C25" i="19"/>
  <c r="C23" i="19"/>
  <c r="C21" i="19"/>
  <c r="C19" i="19"/>
  <c r="C17" i="19"/>
  <c r="C15" i="19"/>
  <c r="C13" i="19"/>
  <c r="C11" i="19"/>
  <c r="C9" i="19"/>
  <c r="C3" i="19"/>
  <c r="D3" i="19" s="1"/>
  <c r="C7" i="19"/>
  <c r="C5" i="19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D3" i="11" s="1"/>
  <c r="C4" i="16"/>
  <c r="E4" i="16" s="1"/>
  <c r="C5" i="16"/>
  <c r="E5" i="16" s="1"/>
  <c r="C6" i="16"/>
  <c r="E6" i="16" s="1"/>
  <c r="C7" i="16"/>
  <c r="E7" i="16" s="1"/>
  <c r="C8" i="16"/>
  <c r="E8" i="16" s="1"/>
  <c r="C9" i="16"/>
  <c r="E9" i="16" s="1"/>
  <c r="C10" i="16"/>
  <c r="E10" i="16" s="1"/>
  <c r="C11" i="16"/>
  <c r="E11" i="16" s="1"/>
  <c r="C12" i="16"/>
  <c r="E12" i="16" s="1"/>
  <c r="C13" i="16"/>
  <c r="E13" i="16" s="1"/>
  <c r="C14" i="16"/>
  <c r="E14" i="16" s="1"/>
  <c r="C15" i="16"/>
  <c r="E15" i="16" s="1"/>
  <c r="C16" i="16"/>
  <c r="E16" i="16" s="1"/>
  <c r="C17" i="16"/>
  <c r="E17" i="16" s="1"/>
  <c r="C18" i="16"/>
  <c r="E18" i="16" s="1"/>
  <c r="C19" i="16"/>
  <c r="E19" i="16" s="1"/>
  <c r="C20" i="16"/>
  <c r="E20" i="16" s="1"/>
  <c r="C21" i="16"/>
  <c r="E21" i="16" s="1"/>
  <c r="C22" i="16"/>
  <c r="E22" i="16" s="1"/>
  <c r="C3" i="16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3" i="15"/>
  <c r="C21" i="14"/>
  <c r="C19" i="14"/>
  <c r="C17" i="14"/>
  <c r="C15" i="14"/>
  <c r="C13" i="14"/>
  <c r="C11" i="14"/>
  <c r="C9" i="14"/>
  <c r="C7" i="14"/>
  <c r="C5" i="14"/>
  <c r="C3" i="14"/>
  <c r="C4" i="17"/>
  <c r="C5" i="17"/>
  <c r="C6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3" i="17"/>
  <c r="C4" i="18"/>
  <c r="C5" i="18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3" i="18"/>
  <c r="C4" i="13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3" i="13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3" i="10"/>
  <c r="C21" i="12"/>
  <c r="C19" i="12"/>
  <c r="C17" i="12"/>
  <c r="C15" i="12"/>
  <c r="C13" i="12"/>
  <c r="C11" i="12"/>
  <c r="C9" i="12"/>
  <c r="C7" i="12"/>
  <c r="C5" i="12"/>
  <c r="C3" i="12"/>
  <c r="D3" i="12" s="1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3" i="7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3" i="6"/>
  <c r="C4" i="9"/>
  <c r="C5" i="9"/>
  <c r="C6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3" i="9"/>
  <c r="C4" i="5"/>
  <c r="C5" i="5"/>
  <c r="C6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3" i="5"/>
  <c r="C4" i="4"/>
  <c r="E4" i="4" s="1"/>
  <c r="C5" i="4"/>
  <c r="E5" i="4" s="1"/>
  <c r="C6" i="4"/>
  <c r="E6" i="4" s="1"/>
  <c r="C7" i="4"/>
  <c r="E7" i="4" s="1"/>
  <c r="C8" i="4"/>
  <c r="E8" i="4" s="1"/>
  <c r="C9" i="4"/>
  <c r="E9" i="4" s="1"/>
  <c r="C10" i="4"/>
  <c r="E10" i="4" s="1"/>
  <c r="C11" i="4"/>
  <c r="E11" i="4" s="1"/>
  <c r="C12" i="4"/>
  <c r="E12" i="4" s="1"/>
  <c r="C13" i="4"/>
  <c r="E13" i="4" s="1"/>
  <c r="C14" i="4"/>
  <c r="E14" i="4" s="1"/>
  <c r="C15" i="4"/>
  <c r="E15" i="4" s="1"/>
  <c r="C16" i="4"/>
  <c r="E16" i="4" s="1"/>
  <c r="C17" i="4"/>
  <c r="E17" i="4" s="1"/>
  <c r="C18" i="4"/>
  <c r="E18" i="4" s="1"/>
  <c r="C19" i="4"/>
  <c r="E19" i="4" s="1"/>
  <c r="C20" i="4"/>
  <c r="E20" i="4" s="1"/>
  <c r="C21" i="4"/>
  <c r="E21" i="4" s="1"/>
  <c r="C22" i="4"/>
  <c r="E22" i="4" s="1"/>
  <c r="C3" i="4"/>
  <c r="E3" i="4" s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3" i="1"/>
  <c r="B8" i="39"/>
  <c r="B16" i="40"/>
  <c r="B7" i="39"/>
  <c r="B4" i="39"/>
  <c r="B6" i="39"/>
  <c r="B5" i="39"/>
  <c r="C9" i="39" l="1"/>
  <c r="C6" i="39"/>
  <c r="C4" i="39"/>
  <c r="C8" i="39"/>
  <c r="C5" i="39"/>
  <c r="C7" i="39"/>
  <c r="D9" i="19"/>
  <c r="D21" i="19"/>
  <c r="D15" i="19"/>
  <c r="E8" i="6"/>
  <c r="D8" i="6"/>
  <c r="E3" i="6"/>
  <c r="D3" i="6"/>
  <c r="E19" i="6"/>
  <c r="D19" i="6"/>
  <c r="E15" i="6"/>
  <c r="D15" i="6"/>
  <c r="E11" i="6"/>
  <c r="D11" i="6"/>
  <c r="E7" i="6"/>
  <c r="D7" i="6"/>
  <c r="E20" i="6"/>
  <c r="D20" i="6"/>
  <c r="E12" i="6"/>
  <c r="D12" i="6"/>
  <c r="E22" i="6"/>
  <c r="D22" i="6"/>
  <c r="E18" i="6"/>
  <c r="D18" i="6"/>
  <c r="E14" i="6"/>
  <c r="D14" i="6"/>
  <c r="E10" i="6"/>
  <c r="D10" i="6"/>
  <c r="E6" i="6"/>
  <c r="D6" i="6"/>
  <c r="E16" i="6"/>
  <c r="D16" i="6"/>
  <c r="E4" i="6"/>
  <c r="D4" i="6"/>
  <c r="E21" i="6"/>
  <c r="D21" i="6"/>
  <c r="E17" i="6"/>
  <c r="D17" i="6"/>
  <c r="E13" i="6"/>
  <c r="D13" i="6"/>
  <c r="E9" i="6"/>
  <c r="D9" i="6"/>
  <c r="E5" i="6"/>
  <c r="D5" i="6"/>
  <c r="E3" i="16"/>
  <c r="D3" i="16"/>
  <c r="E8" i="31"/>
  <c r="D8" i="31"/>
  <c r="E16" i="31"/>
  <c r="D16" i="31"/>
  <c r="E9" i="31"/>
  <c r="D9" i="31"/>
  <c r="E17" i="31"/>
  <c r="D17" i="31"/>
  <c r="E21" i="31"/>
  <c r="D21" i="31"/>
  <c r="E10" i="31"/>
  <c r="D10" i="31"/>
  <c r="E14" i="31"/>
  <c r="D14" i="31"/>
  <c r="E18" i="31"/>
  <c r="D18" i="31"/>
  <c r="E22" i="31"/>
  <c r="D22" i="31"/>
  <c r="E15" i="31"/>
  <c r="D15" i="31"/>
  <c r="E19" i="31"/>
  <c r="D19" i="31"/>
  <c r="E11" i="31"/>
  <c r="D11" i="31"/>
  <c r="E12" i="31"/>
  <c r="D12" i="31"/>
  <c r="E20" i="31"/>
  <c r="D20" i="31"/>
  <c r="E13" i="31"/>
  <c r="D13" i="31"/>
  <c r="E11" i="11"/>
  <c r="D11" i="11"/>
  <c r="E8" i="11"/>
  <c r="D8" i="11"/>
  <c r="E16" i="11"/>
  <c r="D16" i="11"/>
  <c r="E5" i="11"/>
  <c r="D5" i="11"/>
  <c r="E9" i="11"/>
  <c r="D9" i="11"/>
  <c r="E13" i="11"/>
  <c r="D13" i="11"/>
  <c r="E21" i="11"/>
  <c r="D21" i="11"/>
  <c r="E6" i="11"/>
  <c r="D6" i="11"/>
  <c r="E10" i="11"/>
  <c r="D10" i="11"/>
  <c r="E14" i="11"/>
  <c r="D14" i="11"/>
  <c r="E18" i="11"/>
  <c r="D18" i="11"/>
  <c r="E22" i="11"/>
  <c r="D22" i="11"/>
  <c r="E15" i="11"/>
  <c r="D15" i="11"/>
  <c r="E19" i="11"/>
  <c r="D19" i="11"/>
  <c r="E3" i="11"/>
  <c r="E12" i="11"/>
  <c r="D12" i="11"/>
  <c r="E7" i="11"/>
  <c r="D7" i="11"/>
  <c r="E4" i="11"/>
  <c r="D4" i="11"/>
  <c r="E20" i="11"/>
  <c r="D20" i="11"/>
  <c r="E17" i="11"/>
  <c r="D17" i="11"/>
  <c r="E8" i="14"/>
  <c r="D7" i="14"/>
  <c r="E7" i="14"/>
  <c r="E3" i="14"/>
  <c r="E4" i="14"/>
  <c r="D3" i="14"/>
  <c r="E11" i="14"/>
  <c r="E12" i="14"/>
  <c r="D11" i="14"/>
  <c r="E6" i="14"/>
  <c r="D5" i="14"/>
  <c r="E5" i="14"/>
  <c r="E14" i="14"/>
  <c r="D13" i="14"/>
  <c r="E13" i="14"/>
  <c r="E21" i="14"/>
  <c r="E22" i="14"/>
  <c r="D21" i="14"/>
  <c r="E16" i="14"/>
  <c r="D15" i="14"/>
  <c r="E15" i="14"/>
  <c r="D9" i="14"/>
  <c r="E9" i="14"/>
  <c r="E10" i="14"/>
  <c r="D17" i="14"/>
  <c r="E17" i="14"/>
  <c r="E18" i="14"/>
  <c r="E19" i="14"/>
  <c r="E20" i="14"/>
  <c r="D19" i="14"/>
  <c r="E11" i="9"/>
  <c r="D11" i="9"/>
  <c r="E18" i="9"/>
  <c r="D18" i="9"/>
  <c r="E6" i="9"/>
  <c r="D6" i="9"/>
  <c r="E21" i="9"/>
  <c r="D21" i="9"/>
  <c r="E17" i="9"/>
  <c r="D17" i="9"/>
  <c r="E13" i="9"/>
  <c r="D13" i="9"/>
  <c r="E5" i="9"/>
  <c r="D5" i="9"/>
  <c r="E20" i="9"/>
  <c r="D20" i="9"/>
  <c r="E16" i="9"/>
  <c r="D16" i="9"/>
  <c r="E12" i="9"/>
  <c r="D12" i="9"/>
  <c r="E8" i="9"/>
  <c r="D8" i="9"/>
  <c r="E4" i="9"/>
  <c r="D4" i="9"/>
  <c r="E3" i="9"/>
  <c r="D3" i="9"/>
  <c r="E7" i="9"/>
  <c r="D7" i="9"/>
  <c r="E19" i="9"/>
  <c r="D19" i="9"/>
  <c r="E14" i="9"/>
  <c r="D14" i="9"/>
  <c r="E15" i="9"/>
  <c r="D15" i="9"/>
  <c r="E22" i="9"/>
  <c r="D22" i="9"/>
  <c r="E10" i="9"/>
  <c r="D10" i="9"/>
  <c r="E9" i="9"/>
  <c r="D9" i="9"/>
  <c r="E9" i="17"/>
  <c r="D9" i="17"/>
  <c r="E20" i="17"/>
  <c r="D20" i="17"/>
  <c r="E12" i="17"/>
  <c r="D12" i="17"/>
  <c r="D3" i="17"/>
  <c r="E19" i="17"/>
  <c r="D19" i="17"/>
  <c r="E15" i="17"/>
  <c r="D15" i="17"/>
  <c r="E7" i="17"/>
  <c r="D7" i="17"/>
  <c r="E22" i="17"/>
  <c r="D22" i="17"/>
  <c r="E18" i="17"/>
  <c r="D18" i="17"/>
  <c r="E14" i="17"/>
  <c r="D14" i="17"/>
  <c r="E10" i="17"/>
  <c r="D10" i="17"/>
  <c r="E6" i="17"/>
  <c r="D6" i="17"/>
  <c r="D5" i="17"/>
  <c r="E17" i="17"/>
  <c r="D17" i="17"/>
  <c r="E8" i="17"/>
  <c r="D8" i="17"/>
  <c r="E21" i="17"/>
  <c r="D21" i="17"/>
  <c r="E13" i="17"/>
  <c r="D13" i="17"/>
  <c r="E16" i="17"/>
  <c r="D16" i="17"/>
  <c r="D4" i="17"/>
  <c r="E11" i="17"/>
  <c r="D11" i="17"/>
  <c r="E3" i="7"/>
  <c r="D3" i="7"/>
  <c r="E11" i="7"/>
  <c r="D11" i="7"/>
  <c r="E18" i="7"/>
  <c r="D18" i="7"/>
  <c r="E14" i="7"/>
  <c r="D14" i="7"/>
  <c r="E21" i="7"/>
  <c r="D21" i="7"/>
  <c r="E17" i="7"/>
  <c r="D17" i="7"/>
  <c r="E13" i="7"/>
  <c r="D13" i="7"/>
  <c r="E5" i="7"/>
  <c r="D5" i="7"/>
  <c r="E20" i="7"/>
  <c r="D20" i="7"/>
  <c r="E16" i="7"/>
  <c r="D16" i="7"/>
  <c r="E12" i="7"/>
  <c r="D12" i="7"/>
  <c r="E8" i="7"/>
  <c r="D8" i="7"/>
  <c r="E4" i="7"/>
  <c r="D4" i="7"/>
  <c r="E19" i="7"/>
  <c r="D19" i="7"/>
  <c r="E7" i="7"/>
  <c r="D7" i="7"/>
  <c r="E10" i="7"/>
  <c r="D10" i="7"/>
  <c r="E15" i="7"/>
  <c r="D15" i="7"/>
  <c r="E22" i="7"/>
  <c r="D22" i="7"/>
  <c r="E6" i="7"/>
  <c r="D6" i="7"/>
  <c r="E9" i="7"/>
  <c r="D9" i="7"/>
  <c r="D3" i="32"/>
  <c r="E3" i="32"/>
  <c r="D11" i="32"/>
  <c r="E11" i="32"/>
  <c r="D22" i="32"/>
  <c r="E22" i="32"/>
  <c r="D18" i="32"/>
  <c r="E18" i="32"/>
  <c r="D14" i="32"/>
  <c r="E14" i="32"/>
  <c r="D10" i="32"/>
  <c r="E10" i="32"/>
  <c r="D6" i="32"/>
  <c r="E6" i="32"/>
  <c r="D15" i="32"/>
  <c r="E15" i="32"/>
  <c r="D21" i="32"/>
  <c r="E21" i="32"/>
  <c r="D17" i="32"/>
  <c r="E17" i="32"/>
  <c r="D13" i="32"/>
  <c r="E13" i="32"/>
  <c r="D9" i="32"/>
  <c r="E9" i="32"/>
  <c r="D5" i="32"/>
  <c r="E5" i="32"/>
  <c r="D19" i="32"/>
  <c r="E19" i="32"/>
  <c r="D7" i="32"/>
  <c r="E7" i="32"/>
  <c r="D20" i="32"/>
  <c r="E20" i="32"/>
  <c r="D16" i="32"/>
  <c r="E16" i="32"/>
  <c r="D12" i="32"/>
  <c r="E12" i="32"/>
  <c r="D8" i="32"/>
  <c r="E8" i="32"/>
  <c r="D4" i="32"/>
  <c r="E4" i="32"/>
  <c r="D6" i="24"/>
  <c r="E6" i="24"/>
  <c r="D10" i="24"/>
  <c r="E10" i="24"/>
  <c r="D14" i="24"/>
  <c r="E14" i="24"/>
  <c r="D18" i="24"/>
  <c r="E18" i="24"/>
  <c r="D22" i="24"/>
  <c r="E22" i="24"/>
  <c r="D5" i="24"/>
  <c r="E5" i="24"/>
  <c r="D13" i="24"/>
  <c r="E13" i="24"/>
  <c r="D17" i="24"/>
  <c r="E17" i="24"/>
  <c r="D3" i="24"/>
  <c r="E3" i="24"/>
  <c r="D7" i="24"/>
  <c r="E7" i="24"/>
  <c r="D11" i="24"/>
  <c r="E11" i="24"/>
  <c r="D15" i="24"/>
  <c r="E15" i="24"/>
  <c r="D19" i="24"/>
  <c r="E19" i="24"/>
  <c r="D9" i="24"/>
  <c r="E9" i="24"/>
  <c r="D21" i="24"/>
  <c r="E21" i="24"/>
  <c r="D4" i="24"/>
  <c r="E4" i="24"/>
  <c r="D8" i="24"/>
  <c r="E8" i="24"/>
  <c r="D12" i="24"/>
  <c r="E12" i="24"/>
  <c r="D16" i="24"/>
  <c r="E16" i="24"/>
  <c r="D20" i="24"/>
  <c r="E20" i="24"/>
  <c r="D12" i="23"/>
  <c r="E12" i="23"/>
  <c r="D21" i="23"/>
  <c r="E21" i="23"/>
  <c r="D17" i="23"/>
  <c r="E17" i="23"/>
  <c r="D13" i="23"/>
  <c r="E13" i="23"/>
  <c r="D9" i="23"/>
  <c r="E9" i="23"/>
  <c r="D5" i="23"/>
  <c r="E5" i="23"/>
  <c r="D20" i="23"/>
  <c r="E20" i="23"/>
  <c r="D4" i="23"/>
  <c r="E4" i="23"/>
  <c r="D3" i="23"/>
  <c r="E3" i="23"/>
  <c r="D19" i="23"/>
  <c r="E19" i="23"/>
  <c r="D15" i="23"/>
  <c r="E15" i="23"/>
  <c r="D11" i="23"/>
  <c r="E11" i="23"/>
  <c r="D7" i="23"/>
  <c r="E7" i="23"/>
  <c r="D16" i="23"/>
  <c r="E16" i="23"/>
  <c r="D8" i="23"/>
  <c r="E8" i="23"/>
  <c r="D22" i="23"/>
  <c r="E22" i="23"/>
  <c r="D18" i="23"/>
  <c r="E18" i="23"/>
  <c r="D14" i="23"/>
  <c r="E14" i="23"/>
  <c r="D10" i="23"/>
  <c r="E10" i="23"/>
  <c r="D6" i="23"/>
  <c r="E6" i="23"/>
  <c r="D15" i="22"/>
  <c r="E15" i="22"/>
  <c r="D22" i="22"/>
  <c r="E22" i="22"/>
  <c r="D18" i="22"/>
  <c r="E18" i="22"/>
  <c r="D14" i="22"/>
  <c r="E14" i="22"/>
  <c r="D10" i="22"/>
  <c r="E10" i="22"/>
  <c r="D6" i="22"/>
  <c r="E6" i="22"/>
  <c r="D3" i="22"/>
  <c r="E3" i="22"/>
  <c r="D7" i="22"/>
  <c r="E7" i="22"/>
  <c r="D21" i="22"/>
  <c r="E21" i="22"/>
  <c r="D17" i="22"/>
  <c r="E17" i="22"/>
  <c r="D13" i="22"/>
  <c r="E13" i="22"/>
  <c r="D9" i="22"/>
  <c r="E9" i="22"/>
  <c r="D5" i="22"/>
  <c r="E5" i="22"/>
  <c r="D19" i="22"/>
  <c r="E19" i="22"/>
  <c r="D11" i="22"/>
  <c r="E11" i="22"/>
  <c r="D20" i="22"/>
  <c r="E20" i="22"/>
  <c r="D16" i="22"/>
  <c r="E16" i="22"/>
  <c r="D12" i="22"/>
  <c r="E12" i="22"/>
  <c r="D8" i="22"/>
  <c r="E8" i="22"/>
  <c r="D4" i="22"/>
  <c r="E4" i="22"/>
  <c r="E4" i="30"/>
  <c r="D4" i="30"/>
  <c r="E16" i="30"/>
  <c r="D16" i="30"/>
  <c r="E9" i="30"/>
  <c r="D9" i="30"/>
  <c r="E13" i="30"/>
  <c r="D13" i="30"/>
  <c r="E17" i="30"/>
  <c r="D17" i="30"/>
  <c r="E6" i="30"/>
  <c r="D6" i="30"/>
  <c r="E10" i="30"/>
  <c r="D10" i="30"/>
  <c r="E14" i="30"/>
  <c r="D14" i="30"/>
  <c r="E18" i="30"/>
  <c r="D18" i="30"/>
  <c r="E22" i="30"/>
  <c r="D22" i="30"/>
  <c r="E3" i="30"/>
  <c r="D3" i="30"/>
  <c r="E7" i="30"/>
  <c r="D7" i="30"/>
  <c r="E11" i="30"/>
  <c r="D11" i="30"/>
  <c r="E15" i="30"/>
  <c r="D15" i="30"/>
  <c r="E19" i="30"/>
  <c r="D19" i="30"/>
  <c r="E8" i="30"/>
  <c r="D8" i="30"/>
  <c r="E12" i="30"/>
  <c r="D12" i="30"/>
  <c r="E20" i="30"/>
  <c r="D20" i="30"/>
  <c r="E5" i="30"/>
  <c r="D5" i="30"/>
  <c r="E21" i="30"/>
  <c r="D21" i="30"/>
  <c r="E13" i="15"/>
  <c r="D13" i="15"/>
  <c r="E20" i="15"/>
  <c r="D20" i="15"/>
  <c r="E16" i="15"/>
  <c r="D16" i="15"/>
  <c r="E12" i="15"/>
  <c r="D12" i="15"/>
  <c r="E8" i="15"/>
  <c r="D8" i="15"/>
  <c r="E4" i="15"/>
  <c r="D4" i="15"/>
  <c r="E9" i="15"/>
  <c r="D9" i="15"/>
  <c r="E3" i="15"/>
  <c r="D3" i="15"/>
  <c r="E19" i="15"/>
  <c r="D19" i="15"/>
  <c r="E15" i="15"/>
  <c r="D15" i="15"/>
  <c r="E11" i="15"/>
  <c r="D11" i="15"/>
  <c r="E7" i="15"/>
  <c r="D7" i="15"/>
  <c r="E22" i="15"/>
  <c r="D22" i="15"/>
  <c r="E18" i="15"/>
  <c r="D18" i="15"/>
  <c r="E14" i="15"/>
  <c r="D14" i="15"/>
  <c r="E10" i="15"/>
  <c r="D10" i="15"/>
  <c r="E6" i="15"/>
  <c r="D6" i="15"/>
  <c r="E21" i="15"/>
  <c r="D21" i="15"/>
  <c r="E17" i="15"/>
  <c r="D17" i="15"/>
  <c r="E5" i="15"/>
  <c r="D5" i="15"/>
  <c r="E22" i="20"/>
  <c r="D22" i="20"/>
  <c r="E10" i="20"/>
  <c r="D10" i="20"/>
  <c r="E21" i="20"/>
  <c r="D21" i="20"/>
  <c r="E17" i="20"/>
  <c r="D17" i="20"/>
  <c r="E13" i="20"/>
  <c r="D13" i="20"/>
  <c r="E9" i="20"/>
  <c r="D9" i="20"/>
  <c r="E5" i="20"/>
  <c r="D5" i="20"/>
  <c r="E18" i="20"/>
  <c r="D18" i="20"/>
  <c r="E6" i="20"/>
  <c r="D6" i="20"/>
  <c r="E20" i="20"/>
  <c r="D20" i="20"/>
  <c r="E8" i="20"/>
  <c r="D8" i="20"/>
  <c r="E14" i="20"/>
  <c r="D14" i="20"/>
  <c r="E16" i="20"/>
  <c r="D16" i="20"/>
  <c r="E12" i="20"/>
  <c r="D12" i="20"/>
  <c r="E4" i="20"/>
  <c r="D4" i="20"/>
  <c r="E3" i="20"/>
  <c r="D3" i="20"/>
  <c r="E19" i="20"/>
  <c r="D19" i="20"/>
  <c r="E15" i="20"/>
  <c r="D15" i="20"/>
  <c r="E11" i="20"/>
  <c r="D11" i="20"/>
  <c r="E7" i="20"/>
  <c r="D7" i="20"/>
  <c r="E13" i="10"/>
  <c r="D13" i="10"/>
  <c r="E20" i="10"/>
  <c r="D20" i="10"/>
  <c r="E8" i="10"/>
  <c r="D8" i="10"/>
  <c r="E3" i="10"/>
  <c r="D3" i="10"/>
  <c r="E19" i="10"/>
  <c r="D19" i="10"/>
  <c r="E15" i="10"/>
  <c r="D15" i="10"/>
  <c r="E7" i="10"/>
  <c r="D7" i="10"/>
  <c r="E22" i="10"/>
  <c r="D22" i="10"/>
  <c r="E18" i="10"/>
  <c r="D18" i="10"/>
  <c r="E14" i="10"/>
  <c r="D14" i="10"/>
  <c r="E10" i="10"/>
  <c r="D10" i="10"/>
  <c r="E6" i="10"/>
  <c r="D6" i="10"/>
  <c r="E21" i="10"/>
  <c r="D21" i="10"/>
  <c r="E5" i="10"/>
  <c r="D5" i="10"/>
  <c r="E17" i="10"/>
  <c r="D17" i="10"/>
  <c r="E12" i="10"/>
  <c r="D12" i="10"/>
  <c r="E9" i="10"/>
  <c r="D9" i="10"/>
  <c r="E16" i="10"/>
  <c r="D16" i="10"/>
  <c r="E4" i="10"/>
  <c r="D4" i="10"/>
  <c r="E11" i="10"/>
  <c r="D11" i="10"/>
  <c r="E15" i="5"/>
  <c r="D15" i="5"/>
  <c r="E22" i="5"/>
  <c r="D22" i="5"/>
  <c r="E14" i="5"/>
  <c r="D14" i="5"/>
  <c r="E21" i="5"/>
  <c r="D21" i="5"/>
  <c r="E17" i="5"/>
  <c r="D17" i="5"/>
  <c r="E9" i="5"/>
  <c r="D9" i="5"/>
  <c r="E5" i="5"/>
  <c r="D5" i="5"/>
  <c r="E20" i="5"/>
  <c r="D20" i="5"/>
  <c r="E16" i="5"/>
  <c r="D16" i="5"/>
  <c r="E12" i="5"/>
  <c r="D12" i="5"/>
  <c r="E8" i="5"/>
  <c r="D8" i="5"/>
  <c r="E4" i="5"/>
  <c r="D4" i="5"/>
  <c r="E7" i="5"/>
  <c r="D7" i="5"/>
  <c r="E3" i="5"/>
  <c r="D3" i="5"/>
  <c r="E11" i="5"/>
  <c r="D11" i="5"/>
  <c r="E10" i="5"/>
  <c r="D10" i="5"/>
  <c r="E19" i="5"/>
  <c r="D19" i="5"/>
  <c r="E18" i="5"/>
  <c r="D18" i="5"/>
  <c r="E6" i="5"/>
  <c r="D6" i="5"/>
  <c r="E13" i="5"/>
  <c r="D13" i="5"/>
  <c r="E19" i="13"/>
  <c r="D19" i="13"/>
  <c r="D7" i="13"/>
  <c r="E22" i="13"/>
  <c r="D22" i="13"/>
  <c r="D6" i="13"/>
  <c r="E21" i="13"/>
  <c r="D21" i="13"/>
  <c r="E17" i="13"/>
  <c r="D17" i="13"/>
  <c r="E13" i="13"/>
  <c r="D13" i="13"/>
  <c r="E9" i="13"/>
  <c r="D9" i="13"/>
  <c r="D5" i="13"/>
  <c r="D3" i="13"/>
  <c r="E11" i="13"/>
  <c r="D11" i="13"/>
  <c r="E18" i="13"/>
  <c r="D18" i="13"/>
  <c r="E14" i="13"/>
  <c r="D14" i="13"/>
  <c r="E10" i="13"/>
  <c r="D10" i="13"/>
  <c r="E20" i="13"/>
  <c r="D20" i="13"/>
  <c r="E16" i="13"/>
  <c r="D16" i="13"/>
  <c r="E12" i="13"/>
  <c r="D12" i="13"/>
  <c r="D8" i="13"/>
  <c r="D4" i="13"/>
  <c r="E15" i="13"/>
  <c r="D15" i="13"/>
  <c r="E19" i="18"/>
  <c r="D19" i="18"/>
  <c r="E14" i="18"/>
  <c r="D14" i="18"/>
  <c r="E15" i="18"/>
  <c r="D15" i="18"/>
  <c r="E18" i="18"/>
  <c r="D18" i="18"/>
  <c r="E6" i="18"/>
  <c r="D6" i="18"/>
  <c r="E21" i="18"/>
  <c r="D21" i="18"/>
  <c r="E17" i="18"/>
  <c r="D17" i="18"/>
  <c r="E13" i="18"/>
  <c r="D13" i="18"/>
  <c r="E9" i="18"/>
  <c r="D9" i="18"/>
  <c r="E5" i="18"/>
  <c r="D5" i="18"/>
  <c r="E11" i="18"/>
  <c r="D11" i="18"/>
  <c r="E22" i="18"/>
  <c r="D22" i="18"/>
  <c r="E10" i="18"/>
  <c r="D10" i="18"/>
  <c r="E20" i="18"/>
  <c r="D20" i="18"/>
  <c r="E16" i="18"/>
  <c r="D16" i="18"/>
  <c r="E12" i="18"/>
  <c r="D12" i="18"/>
  <c r="E8" i="18"/>
  <c r="D8" i="18"/>
  <c r="E4" i="18"/>
  <c r="D4" i="18"/>
  <c r="E3" i="18"/>
  <c r="D3" i="18"/>
  <c r="E7" i="18"/>
  <c r="D7" i="18"/>
  <c r="E6" i="12"/>
  <c r="D5" i="12"/>
  <c r="E5" i="12"/>
  <c r="E8" i="12"/>
  <c r="D7" i="12"/>
  <c r="E7" i="12"/>
  <c r="D9" i="12"/>
  <c r="E9" i="12"/>
  <c r="E10" i="12"/>
  <c r="D17" i="12"/>
  <c r="E17" i="12"/>
  <c r="E18" i="12"/>
  <c r="D19" i="12"/>
  <c r="E20" i="12"/>
  <c r="E19" i="12"/>
  <c r="D11" i="12"/>
  <c r="E11" i="12"/>
  <c r="E12" i="12"/>
  <c r="E22" i="12"/>
  <c r="D21" i="12"/>
  <c r="E21" i="12"/>
  <c r="E4" i="12"/>
  <c r="E3" i="12"/>
  <c r="E14" i="12"/>
  <c r="D13" i="12"/>
  <c r="E13" i="12"/>
  <c r="E16" i="12"/>
  <c r="D15" i="12"/>
  <c r="E15" i="12"/>
  <c r="D19" i="16"/>
  <c r="D15" i="16"/>
  <c r="D11" i="16"/>
  <c r="D7" i="16"/>
  <c r="D18" i="16"/>
  <c r="D14" i="16"/>
  <c r="D10" i="16"/>
  <c r="D6" i="16"/>
  <c r="D9" i="16"/>
  <c r="D22" i="16"/>
  <c r="D21" i="16"/>
  <c r="D17" i="16"/>
  <c r="D13" i="16"/>
  <c r="D5" i="16"/>
  <c r="D20" i="16"/>
  <c r="D16" i="16"/>
  <c r="D12" i="16"/>
  <c r="D8" i="16"/>
  <c r="D4" i="16"/>
  <c r="D7" i="28"/>
  <c r="E8" i="28"/>
  <c r="E7" i="28"/>
  <c r="D15" i="28"/>
  <c r="E16" i="28"/>
  <c r="E15" i="28"/>
  <c r="D17" i="28"/>
  <c r="E17" i="28"/>
  <c r="E18" i="28"/>
  <c r="E4" i="28"/>
  <c r="E3" i="28"/>
  <c r="D11" i="28"/>
  <c r="E12" i="28"/>
  <c r="E11" i="28"/>
  <c r="D19" i="28"/>
  <c r="E20" i="28"/>
  <c r="E19" i="28"/>
  <c r="D5" i="28"/>
  <c r="E6" i="28"/>
  <c r="E5" i="28"/>
  <c r="D13" i="28"/>
  <c r="E14" i="28"/>
  <c r="E13" i="28"/>
  <c r="D21" i="28"/>
  <c r="E22" i="28"/>
  <c r="E21" i="28"/>
  <c r="D9" i="28"/>
  <c r="E9" i="28"/>
  <c r="E10" i="28"/>
  <c r="D21" i="4"/>
  <c r="D17" i="4"/>
  <c r="D13" i="4"/>
  <c r="D9" i="4"/>
  <c r="D5" i="4"/>
  <c r="D20" i="4"/>
  <c r="D16" i="4"/>
  <c r="D12" i="4"/>
  <c r="D8" i="4"/>
  <c r="D4" i="4"/>
  <c r="D3" i="4"/>
  <c r="D19" i="4"/>
  <c r="D15" i="4"/>
  <c r="D11" i="4"/>
  <c r="D7" i="4"/>
  <c r="D22" i="4"/>
  <c r="D18" i="4"/>
  <c r="D14" i="4"/>
  <c r="D10" i="4"/>
  <c r="D6" i="4"/>
  <c r="D5" i="29"/>
  <c r="D9" i="29"/>
  <c r="D17" i="29"/>
  <c r="D21" i="29"/>
  <c r="D13" i="29"/>
  <c r="D6" i="29"/>
  <c r="D10" i="29"/>
  <c r="D14" i="29"/>
  <c r="D18" i="29"/>
  <c r="D22" i="29"/>
  <c r="D3" i="29"/>
  <c r="D7" i="29"/>
  <c r="D11" i="29"/>
  <c r="D15" i="29"/>
  <c r="D19" i="29"/>
  <c r="D4" i="29"/>
  <c r="D8" i="29"/>
  <c r="D12" i="29"/>
  <c r="D16" i="29"/>
  <c r="D20" i="29"/>
  <c r="B21" i="33"/>
  <c r="B21" i="42"/>
  <c r="B8" i="33"/>
  <c r="B13" i="40"/>
  <c r="B20" i="33"/>
  <c r="B13" i="42"/>
  <c r="B12" i="40"/>
  <c r="B11" i="33"/>
  <c r="B23" i="40"/>
  <c r="B9" i="40"/>
  <c r="B21" i="40"/>
  <c r="B23" i="42"/>
  <c r="B7" i="33"/>
  <c r="B9" i="42"/>
  <c r="B9" i="33"/>
  <c r="B7" i="42"/>
  <c r="B10" i="42"/>
  <c r="B5" i="40"/>
  <c r="B19" i="40"/>
  <c r="B11" i="42"/>
  <c r="B5" i="42"/>
  <c r="B4" i="41"/>
  <c r="B20" i="40"/>
  <c r="B22" i="42"/>
  <c r="B7" i="41"/>
  <c r="B6" i="40"/>
  <c r="B24" i="42"/>
  <c r="B12" i="33"/>
  <c r="B19" i="33"/>
  <c r="B20" i="42"/>
  <c r="B5" i="33"/>
  <c r="B14" i="40"/>
  <c r="B17" i="42"/>
  <c r="B5" i="41"/>
  <c r="B14" i="42"/>
  <c r="B9" i="41"/>
  <c r="B11" i="41"/>
  <c r="B8" i="42"/>
  <c r="B8" i="41"/>
  <c r="B22" i="40"/>
  <c r="B12" i="41"/>
  <c r="B8" i="40"/>
  <c r="B6" i="33"/>
  <c r="B4" i="42"/>
  <c r="B16" i="42"/>
  <c r="B6" i="42"/>
  <c r="B17" i="40"/>
  <c r="B19" i="42"/>
  <c r="B13" i="33"/>
  <c r="B10" i="33"/>
  <c r="B10" i="40"/>
  <c r="B13" i="41"/>
  <c r="B6" i="41"/>
  <c r="B14" i="41"/>
  <c r="B15" i="42"/>
  <c r="B17" i="33"/>
  <c r="B4" i="40"/>
  <c r="B15" i="41"/>
  <c r="B18" i="42"/>
  <c r="B14" i="33"/>
  <c r="B16" i="33"/>
  <c r="B10" i="41"/>
  <c r="B15" i="40"/>
  <c r="B24" i="40"/>
  <c r="B18" i="40"/>
  <c r="B12" i="42"/>
  <c r="B4" i="33"/>
  <c r="B15" i="33"/>
  <c r="B7" i="40"/>
  <c r="B18" i="33"/>
  <c r="B11" i="40"/>
  <c r="C22" i="33" l="1"/>
  <c r="C16" i="41"/>
  <c r="C10" i="41"/>
  <c r="C24" i="40"/>
  <c r="C9" i="41"/>
  <c r="C21" i="40"/>
  <c r="C23" i="40"/>
  <c r="C22" i="40"/>
  <c r="C13" i="41"/>
  <c r="C15" i="41"/>
  <c r="C14" i="41"/>
  <c r="C18" i="33"/>
  <c r="C20" i="33"/>
  <c r="C21" i="33"/>
  <c r="C19" i="33"/>
  <c r="C20" i="40"/>
  <c r="C19" i="40"/>
  <c r="C12" i="41"/>
  <c r="C11" i="41"/>
  <c r="C24" i="42"/>
  <c r="C17" i="42"/>
  <c r="C12" i="42"/>
  <c r="C14" i="42"/>
  <c r="C22" i="42"/>
  <c r="C11" i="42"/>
  <c r="C19" i="42"/>
  <c r="C16" i="42"/>
  <c r="C13" i="42"/>
  <c r="C21" i="42"/>
  <c r="C20" i="42"/>
  <c r="C10" i="42"/>
  <c r="C18" i="42"/>
  <c r="C15" i="42"/>
  <c r="C23" i="42"/>
  <c r="C5" i="41"/>
  <c r="C4" i="41"/>
  <c r="C7" i="41"/>
  <c r="C8" i="41"/>
  <c r="C6" i="41"/>
  <c r="C16" i="40"/>
  <c r="C18" i="40"/>
  <c r="C17" i="40"/>
  <c r="C5" i="42"/>
  <c r="C8" i="42"/>
  <c r="C7" i="42"/>
  <c r="C9" i="42"/>
  <c r="C6" i="42"/>
  <c r="C4" i="42"/>
  <c r="C13" i="40"/>
  <c r="C5" i="40"/>
  <c r="C14" i="40"/>
  <c r="C12" i="40"/>
  <c r="C11" i="40"/>
  <c r="C8" i="40"/>
  <c r="C9" i="40"/>
  <c r="C15" i="40"/>
  <c r="C10" i="40"/>
  <c r="C7" i="40"/>
  <c r="C4" i="40"/>
  <c r="C6" i="40"/>
  <c r="C4" i="33"/>
  <c r="C5" i="33"/>
  <c r="C17" i="33"/>
  <c r="C7" i="33"/>
  <c r="C9" i="33"/>
  <c r="C6" i="33"/>
  <c r="C15" i="33"/>
  <c r="C10" i="33"/>
  <c r="C8" i="33"/>
  <c r="C16" i="33"/>
  <c r="C11" i="33"/>
  <c r="C14" i="33"/>
  <c r="C12" i="33"/>
  <c r="C13" i="33"/>
</calcChain>
</file>

<file path=xl/sharedStrings.xml><?xml version="1.0" encoding="utf-8"?>
<sst xmlns="http://schemas.openxmlformats.org/spreadsheetml/2006/main" count="580" uniqueCount="150">
  <si>
    <t>NAME</t>
  </si>
  <si>
    <t>TIME</t>
  </si>
  <si>
    <t>PLACING</t>
  </si>
  <si>
    <t>PAYOUT</t>
  </si>
  <si>
    <t>SCORE</t>
  </si>
  <si>
    <t xml:space="preserve"> Jack &amp; Jill </t>
  </si>
  <si>
    <r>
      <t xml:space="preserve">Ladies Axe Throw - </t>
    </r>
    <r>
      <rPr>
        <sz val="24"/>
        <color theme="1"/>
        <rFont val="Calibri"/>
        <family val="2"/>
        <scheme val="minor"/>
      </rPr>
      <t>Eliminations</t>
    </r>
  </si>
  <si>
    <r>
      <t xml:space="preserve">Log Birling - </t>
    </r>
    <r>
      <rPr>
        <sz val="24"/>
        <color theme="1"/>
        <rFont val="Calibri"/>
        <family val="2"/>
        <scheme val="minor"/>
      </rPr>
      <t>Eliminations</t>
    </r>
  </si>
  <si>
    <t>Mens Stock Saw</t>
  </si>
  <si>
    <t xml:space="preserve">Mens Single Cross Cut </t>
  </si>
  <si>
    <t xml:space="preserve"> Ladies Choker Race</t>
  </si>
  <si>
    <t>Mens Underhand Chop</t>
  </si>
  <si>
    <t>Obstacle Pole Buck</t>
  </si>
  <si>
    <t>Mens Choker Race</t>
  </si>
  <si>
    <t xml:space="preserve">Ladies Underhand Chop </t>
  </si>
  <si>
    <t>Hot Saw 140 CC</t>
  </si>
  <si>
    <t xml:space="preserve">Team Relay </t>
  </si>
  <si>
    <t>Sawdust GoodieBag Dig</t>
  </si>
  <si>
    <t xml:space="preserve">Kids Nail Drive </t>
  </si>
  <si>
    <t xml:space="preserve">Kids Swede Saw </t>
  </si>
  <si>
    <r>
      <t xml:space="preserve">Log Birling - </t>
    </r>
    <r>
      <rPr>
        <sz val="24"/>
        <color theme="1"/>
        <rFont val="Calibri"/>
        <family val="2"/>
        <scheme val="minor"/>
      </rPr>
      <t xml:space="preserve">Finals </t>
    </r>
  </si>
  <si>
    <r>
      <t xml:space="preserve">Ladies Axe Throw - </t>
    </r>
    <r>
      <rPr>
        <sz val="24"/>
        <color theme="1"/>
        <rFont val="Calibri"/>
        <family val="2"/>
        <scheme val="minor"/>
      </rPr>
      <t>Finals</t>
    </r>
  </si>
  <si>
    <r>
      <t xml:space="preserve">Mens Axe Throw - </t>
    </r>
    <r>
      <rPr>
        <sz val="24"/>
        <color theme="1"/>
        <rFont val="Calibri"/>
        <family val="2"/>
        <scheme val="minor"/>
      </rPr>
      <t>Finals</t>
    </r>
  </si>
  <si>
    <r>
      <t xml:space="preserve">Mens Axe Throw - </t>
    </r>
    <r>
      <rPr>
        <sz val="24"/>
        <color theme="1"/>
        <rFont val="Calibri"/>
        <family val="2"/>
        <scheme val="minor"/>
      </rPr>
      <t>Eliminations</t>
    </r>
  </si>
  <si>
    <t>Ladies Double Cross Cut</t>
  </si>
  <si>
    <r>
      <t xml:space="preserve">Double Buck - </t>
    </r>
    <r>
      <rPr>
        <sz val="24"/>
        <color theme="1"/>
        <rFont val="Calibri"/>
        <family val="2"/>
        <scheme val="minor"/>
      </rPr>
      <t>Novice Championship</t>
    </r>
  </si>
  <si>
    <r>
      <t xml:space="preserve">Obstacle Pole Buck - </t>
    </r>
    <r>
      <rPr>
        <sz val="20"/>
        <color theme="1"/>
        <rFont val="Calibri"/>
        <family val="2"/>
        <scheme val="minor"/>
      </rPr>
      <t>Novice Championship</t>
    </r>
  </si>
  <si>
    <r>
      <t xml:space="preserve">Nail Drive - </t>
    </r>
    <r>
      <rPr>
        <sz val="24"/>
        <color theme="1"/>
        <rFont val="Calibri"/>
        <family val="2"/>
        <scheme val="minor"/>
      </rPr>
      <t>Canadian Championship</t>
    </r>
  </si>
  <si>
    <r>
      <t xml:space="preserve">Hot Saw 100 CC - </t>
    </r>
    <r>
      <rPr>
        <sz val="20"/>
        <color theme="1"/>
        <rFont val="Calibri"/>
        <family val="2"/>
        <scheme val="minor"/>
      </rPr>
      <t>Intermediate Championship</t>
    </r>
  </si>
  <si>
    <r>
      <t>Ladies Stock Saw -</t>
    </r>
    <r>
      <rPr>
        <sz val="24"/>
        <color theme="1"/>
        <rFont val="Calibri"/>
        <family val="2"/>
        <scheme val="minor"/>
      </rPr>
      <t xml:space="preserve"> </t>
    </r>
    <r>
      <rPr>
        <sz val="22"/>
        <color theme="1"/>
        <rFont val="Calibri"/>
        <family val="2"/>
        <scheme val="minor"/>
      </rPr>
      <t>Canadian Championship</t>
    </r>
  </si>
  <si>
    <r>
      <t xml:space="preserve">Ladies Obstacle Pole Buck - </t>
    </r>
    <r>
      <rPr>
        <sz val="18"/>
        <color theme="1"/>
        <rFont val="Calibri"/>
        <family val="2"/>
        <scheme val="minor"/>
      </rPr>
      <t>Cad Champ</t>
    </r>
  </si>
  <si>
    <t>Kids Choker Race</t>
  </si>
  <si>
    <t>Kids Log Birling</t>
  </si>
  <si>
    <t>BVX Logger Sports - All-Around Standings</t>
  </si>
  <si>
    <t>NOVICE</t>
  </si>
  <si>
    <t>EVENT POINTS</t>
  </si>
  <si>
    <t>POSITION</t>
  </si>
  <si>
    <t>INTERMEDIATE</t>
  </si>
  <si>
    <t>OPEN</t>
  </si>
  <si>
    <t>LADIES</t>
  </si>
  <si>
    <t>Novice Competitors</t>
  </si>
  <si>
    <t>Intermediate Competitors</t>
  </si>
  <si>
    <t>Row Labels</t>
  </si>
  <si>
    <t>Grand Total</t>
  </si>
  <si>
    <t>Open Competitors</t>
  </si>
  <si>
    <t>Ladies Competitors</t>
  </si>
  <si>
    <t>Novice Sheets</t>
  </si>
  <si>
    <t>S1 Double Buck - Novice Champ</t>
  </si>
  <si>
    <t>S1 Obstacle Pole Buck - Novice</t>
  </si>
  <si>
    <t>Intermediate Sheets</t>
  </si>
  <si>
    <t>S2 Hot Saw 100 CC - Int Champ</t>
  </si>
  <si>
    <t>Open Sheets</t>
  </si>
  <si>
    <t>S3 Mens Choker</t>
  </si>
  <si>
    <t>S3 Mens Stock Saw</t>
  </si>
  <si>
    <t>S3 Hot Saw 140 CC</t>
  </si>
  <si>
    <t>S3 Mens Underhand Chop</t>
  </si>
  <si>
    <t>S3 Mens Axe Throw - Finals</t>
  </si>
  <si>
    <t>S3 Mens Single Cross Cut</t>
  </si>
  <si>
    <t>S3 Jack &amp; Jill</t>
  </si>
  <si>
    <t>S3 Log Birling - Finals</t>
  </si>
  <si>
    <t>S3 Team Relay</t>
  </si>
  <si>
    <t>S3 Obstacle Pole Buck</t>
  </si>
  <si>
    <t>S3 Nail Drive - Championship</t>
  </si>
  <si>
    <t>Ladies Sheets</t>
  </si>
  <si>
    <t>S5 Ladies Stock Saw</t>
  </si>
  <si>
    <t>S5 Ladies Underhand Chop</t>
  </si>
  <si>
    <t>S5 Ladies Axe Throw - Finals</t>
  </si>
  <si>
    <t>S5 Ladies Double Cross Cut</t>
  </si>
  <si>
    <t>S5 Ladies Choker</t>
  </si>
  <si>
    <t>S5 Ladies Obstacle Pole Buck</t>
  </si>
  <si>
    <t>Kids Competitors</t>
  </si>
  <si>
    <t>Kids Sheets</t>
  </si>
  <si>
    <t>S7 Kids Nail Drive</t>
  </si>
  <si>
    <t>S7 Kids Choker</t>
  </si>
  <si>
    <t>S7 Kids Swede Saw</t>
  </si>
  <si>
    <t>S7 Kids Log Birling</t>
  </si>
  <si>
    <t>KIDS</t>
  </si>
  <si>
    <r>
      <t xml:space="preserve"> Axe Throw - </t>
    </r>
    <r>
      <rPr>
        <sz val="24"/>
        <color theme="1"/>
        <rFont val="Calibri"/>
        <family val="2"/>
        <scheme val="minor"/>
      </rPr>
      <t>Friday</t>
    </r>
  </si>
  <si>
    <r>
      <t xml:space="preserve">Dot Split - </t>
    </r>
    <r>
      <rPr>
        <sz val="24"/>
        <color theme="1"/>
        <rFont val="Calibri"/>
        <family val="2"/>
        <scheme val="minor"/>
      </rPr>
      <t>Friday</t>
    </r>
  </si>
  <si>
    <r>
      <t xml:space="preserve">Double Buck - </t>
    </r>
    <r>
      <rPr>
        <sz val="24"/>
        <color theme="1"/>
        <rFont val="Calibri"/>
        <family val="2"/>
        <scheme val="minor"/>
      </rPr>
      <t>Friday</t>
    </r>
  </si>
  <si>
    <t>Lars Hobenshield</t>
  </si>
  <si>
    <t>Bernie Bernkopf</t>
  </si>
  <si>
    <t>Natascha Schonbachler</t>
  </si>
  <si>
    <t>Ricky Schonbachler</t>
  </si>
  <si>
    <t>Don Chinnick</t>
  </si>
  <si>
    <t>Morgan Bischoff</t>
  </si>
  <si>
    <t>Tom Middleton</t>
  </si>
  <si>
    <t>Jesse Goddard</t>
  </si>
  <si>
    <t>Miko Magee</t>
  </si>
  <si>
    <t>Dave Enderud</t>
  </si>
  <si>
    <t>Jake Hewit</t>
  </si>
  <si>
    <t>Cameron Arthurs</t>
  </si>
  <si>
    <t>Jon Seinen</t>
  </si>
  <si>
    <t>Gabe Elmore</t>
  </si>
  <si>
    <t>Dean Elmore</t>
  </si>
  <si>
    <t>Hermann Schonbachler</t>
  </si>
  <si>
    <t>Karl Bischoff</t>
  </si>
  <si>
    <t>Paul Wadman</t>
  </si>
  <si>
    <t>Eric Seinen</t>
  </si>
  <si>
    <t>Peter Aman</t>
  </si>
  <si>
    <t>Atli Halvorson</t>
  </si>
  <si>
    <t>Stirling Hart</t>
  </si>
  <si>
    <t>Herman Schonbachler</t>
  </si>
  <si>
    <t>Ricky Mussfeld</t>
  </si>
  <si>
    <t>Suzy Cummins</t>
  </si>
  <si>
    <t>Rita Makowski</t>
  </si>
  <si>
    <t>Christine Schonbachler</t>
  </si>
  <si>
    <t>Becca Bolkowy</t>
  </si>
  <si>
    <t>Marnie Pole</t>
  </si>
  <si>
    <t>Isabelle Gillespie</t>
  </si>
  <si>
    <t>Megan McKinley</t>
  </si>
  <si>
    <t>Kelly Weber</t>
  </si>
  <si>
    <t>Jaycee Hodson</t>
  </si>
  <si>
    <t>Jana Seinen</t>
  </si>
  <si>
    <t>Madeira Perestrelo</t>
  </si>
  <si>
    <t>Marilia Perestrelo</t>
  </si>
  <si>
    <t>Piper Campell</t>
  </si>
  <si>
    <t>Jonah Sienen</t>
  </si>
  <si>
    <t>Sawyer Seinen</t>
  </si>
  <si>
    <t>Kari Mussfield</t>
  </si>
  <si>
    <t>Madison Horner</t>
  </si>
  <si>
    <t>Jesse Green</t>
  </si>
  <si>
    <t>Lucas Hodson</t>
  </si>
  <si>
    <t>Piper Campbell</t>
  </si>
  <si>
    <t>Olivia Pole</t>
  </si>
  <si>
    <t>Isiah Turner</t>
  </si>
  <si>
    <t>Liam Seinen</t>
  </si>
  <si>
    <t>Sydney Seinen</t>
  </si>
  <si>
    <t>Emma Hols</t>
  </si>
  <si>
    <t>Owen Turner</t>
  </si>
  <si>
    <t>Kai Mussfield</t>
  </si>
  <si>
    <t>Sequoia Falconbridge</t>
  </si>
  <si>
    <t>Charles Falconbridge</t>
  </si>
  <si>
    <t>Austin Makowski</t>
  </si>
  <si>
    <t>Damien Makowski</t>
  </si>
  <si>
    <t>Eric Lamoureux</t>
  </si>
  <si>
    <t>Abigail Horner</t>
  </si>
  <si>
    <t>Gerry Lambert</t>
  </si>
  <si>
    <t>Kalum Cook</t>
  </si>
  <si>
    <t>Halle Peebles</t>
  </si>
  <si>
    <t>Scarlet Peters</t>
  </si>
  <si>
    <t>Seth Peters</t>
  </si>
  <si>
    <t>Shane Peters</t>
  </si>
  <si>
    <t>Preston Holland</t>
  </si>
  <si>
    <t>NA</t>
  </si>
  <si>
    <t>DQ</t>
  </si>
  <si>
    <t>Gabriel Courchesne-Normandin</t>
  </si>
  <si>
    <t>Top Men's &amp; Women's</t>
  </si>
  <si>
    <t>Women's - Megan McKinley</t>
  </si>
  <si>
    <t>Men's - Lars Hobenshield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</si>
</sst>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_(* #,##0.0000_);_(* \(#,##0.0000\);_(* &quot;-&quot;??_);_(@_)"/>
  </numFmts>
  <fonts count="10" x14ac:knownFonts="1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1" fillId="0" borderId="2" xfId="0" applyFont="1" applyBorder="1" applyAlignment="1"/>
    <xf numFmtId="0" fontId="0" fillId="2" borderId="1" xfId="0" applyFill="1" applyBorder="1"/>
    <xf numFmtId="0" fontId="0" fillId="0" borderId="1" xfId="0" applyFill="1" applyBorder="1"/>
    <xf numFmtId="0" fontId="0" fillId="0" borderId="5" xfId="0" applyBorder="1" applyAlignment="1">
      <alignment horizontal="center"/>
    </xf>
    <xf numFmtId="0" fontId="0" fillId="0" borderId="0" xfId="0" applyFill="1"/>
    <xf numFmtId="0" fontId="0" fillId="0" borderId="8" xfId="0" applyBorder="1"/>
    <xf numFmtId="0" fontId="0" fillId="0" borderId="5" xfId="0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5" xfId="0" applyFill="1" applyBorder="1"/>
    <xf numFmtId="0" fontId="0" fillId="0" borderId="1" xfId="0" applyFont="1" applyFill="1" applyBorder="1"/>
    <xf numFmtId="0" fontId="0" fillId="0" borderId="10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43" fontId="0" fillId="0" borderId="1" xfId="1" applyFont="1" applyFill="1" applyBorder="1"/>
    <xf numFmtId="43" fontId="0" fillId="0" borderId="4" xfId="1" applyFont="1" applyFill="1" applyBorder="1"/>
    <xf numFmtId="164" fontId="0" fillId="0" borderId="1" xfId="1" applyNumberFormat="1" applyFont="1" applyFill="1" applyBorder="1"/>
    <xf numFmtId="164" fontId="0" fillId="0" borderId="1" xfId="1" applyNumberFormat="1" applyFont="1" applyFill="1" applyBorder="1" applyAlignment="1">
      <alignment horizontal="center"/>
    </xf>
    <xf numFmtId="165" fontId="0" fillId="0" borderId="9" xfId="0" applyNumberFormat="1" applyFill="1" applyBorder="1"/>
    <xf numFmtId="165" fontId="0" fillId="0" borderId="11" xfId="0" applyNumberForma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1" fillId="0" borderId="0" xfId="0" applyFont="1" applyBorder="1" applyAlignment="1"/>
    <xf numFmtId="0" fontId="0" fillId="0" borderId="0" xfId="0" applyBorder="1"/>
    <xf numFmtId="0" fontId="0" fillId="0" borderId="1" xfId="0" quotePrefix="1" applyFill="1" applyBorder="1"/>
    <xf numFmtId="0" fontId="3" fillId="0" borderId="0" xfId="0" applyFont="1" applyFill="1"/>
    <xf numFmtId="43" fontId="3" fillId="0" borderId="1" xfId="1" applyFont="1" applyFill="1" applyBorder="1" applyAlignment="1">
      <alignment horizontal="center"/>
    </xf>
    <xf numFmtId="0" fontId="0" fillId="0" borderId="1" xfId="0" applyNumberFormat="1" applyFill="1" applyBorder="1"/>
    <xf numFmtId="0" fontId="0" fillId="0" borderId="4" xfId="0" applyNumberFormat="1" applyFill="1" applyBorder="1"/>
    <xf numFmtId="165" fontId="0" fillId="0" borderId="0" xfId="0" applyNumberFormat="1" applyFill="1"/>
    <xf numFmtId="165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3" borderId="5" xfId="0" applyFont="1" applyFill="1" applyBorder="1" applyAlignment="1">
      <alignment horizontal="center"/>
    </xf>
    <xf numFmtId="0" fontId="0" fillId="0" borderId="0" xfId="0" pivotButton="1"/>
    <xf numFmtId="0" fontId="1" fillId="0" borderId="2" xfId="0" applyFont="1" applyFill="1" applyBorder="1" applyAlignment="1"/>
    <xf numFmtId="0" fontId="2" fillId="0" borderId="0" xfId="0" applyFont="1" applyAlignment="1"/>
    <xf numFmtId="0" fontId="0" fillId="0" borderId="11" xfId="0" applyBorder="1"/>
    <xf numFmtId="0" fontId="0" fillId="0" borderId="7" xfId="0" applyBorder="1"/>
    <xf numFmtId="165" fontId="0" fillId="0" borderId="1" xfId="0" applyNumberFormat="1" applyFill="1" applyBorder="1" applyAlignment="1">
      <alignment horizontal="center"/>
    </xf>
    <xf numFmtId="6" fontId="0" fillId="0" borderId="1" xfId="0" applyNumberFormat="1" applyFill="1" applyBorder="1" applyAlignment="1">
      <alignment horizontal="center"/>
    </xf>
    <xf numFmtId="0" fontId="3" fillId="0" borderId="1" xfId="0" applyFont="1" applyFill="1" applyBorder="1"/>
    <xf numFmtId="165" fontId="3" fillId="0" borderId="1" xfId="0" applyNumberFormat="1" applyFont="1" applyFill="1" applyBorder="1" applyAlignment="1">
      <alignment horizontal="center"/>
    </xf>
    <xf numFmtId="0" fontId="5" fillId="3" borderId="8" xfId="0" applyFont="1" applyFill="1" applyBorder="1"/>
    <xf numFmtId="0" fontId="5" fillId="3" borderId="10" xfId="0" applyFont="1" applyFill="1" applyBorder="1" applyAlignment="1">
      <alignment horizontal="center"/>
    </xf>
    <xf numFmtId="0" fontId="0" fillId="0" borderId="6" xfId="0" applyBorder="1"/>
    <xf numFmtId="0" fontId="0" fillId="0" borderId="9" xfId="0" applyBorder="1"/>
    <xf numFmtId="0" fontId="0" fillId="0" borderId="4" xfId="0" applyBorder="1"/>
    <xf numFmtId="166" fontId="0" fillId="0" borderId="1" xfId="1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9" fillId="3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/>
    </xf>
    <xf numFmtId="43" fontId="0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6" fontId="0" fillId="2" borderId="1" xfId="0" applyNumberFormat="1" applyFill="1" applyBorder="1" applyAlignment="1">
      <alignment horizontal="center" vertical="center"/>
    </xf>
    <xf numFmtId="43" fontId="0" fillId="0" borderId="1" xfId="1" applyFont="1" applyFill="1" applyBorder="1" applyAlignment="1">
      <alignment horizontal="center" vertical="center"/>
    </xf>
    <xf numFmtId="43" fontId="0" fillId="0" borderId="3" xfId="1" applyFont="1" applyFill="1" applyBorder="1" applyAlignment="1">
      <alignment horizontal="center" vertical="center"/>
    </xf>
    <xf numFmtId="43" fontId="0" fillId="0" borderId="5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6" fontId="0" fillId="0" borderId="1" xfId="0" applyNumberForma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240">
    <dxf>
      <numFmt numFmtId="165" formatCode="&quot;$&quot;#,##0.00"/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&quot;$&quot;#,##0.00"/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&quot;$&quot;#,##0.00"/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&quot;$&quot;#,##0.00"/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&quot;$&quot;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&quot;$&quot;#,##0.00"/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&quot;$&quot;#,##0.00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&quot;$&quot;#,##0.00"/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</dxf>
    <dxf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&quot;$&quot;#,##0.00"/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&quot;$&quot;#,##0.00"/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&quot;$&quot;#,##0.00"/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&quot;$&quot;#,##0.00"/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</dxf>
    <dxf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&quot;$&quot;#,##0.00"/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</dxf>
    <dxf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</dxf>
    <dxf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&quot;$&quot;#,##0.00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ill>
        <patternFill patternType="none">
          <fgColor indexed="64"/>
          <bgColor auto="1"/>
        </patternFill>
      </fill>
    </dxf>
    <dxf>
      <numFmt numFmtId="164" formatCode="_(* #,##0_);_(* \(#,##0\);_(* &quot;-&quot;??_);_(@_)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&quot;$&quot;#,##0.00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&quot;$&quot;#,##0.00"/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&quot;$&quot;#,##0.00"/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&quot;$&quot;#,##0.00"/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&quot;$&quot;#,##0.00"/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</dxf>
    <dxf>
      <numFmt numFmtId="0" formatCode="General"/>
    </dxf>
    <dxf>
      <numFmt numFmtId="0" formatCode="General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006100"/>
      </font>
      <fill>
        <patternFill>
          <bgColor rgb="FFC6EFCE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006100"/>
      </font>
      <fill>
        <patternFill>
          <bgColor rgb="FFC6EFCE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006100"/>
      </font>
      <fill>
        <patternFill>
          <bgColor rgb="FFC6EFCE"/>
        </patternFill>
      </fill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006100"/>
      </font>
      <fill>
        <patternFill>
          <bgColor rgb="FFC6EFCE"/>
        </patternFill>
      </fill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pivotCacheDefinition" Target="pivotCache/pivotCacheDefinition5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pivotCacheDefinition" Target="pivotCache/pivotCacheDefinition1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pivotCacheDefinition" Target="pivotCache/pivotCacheDefinition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rs &amp; Kelly" refreshedDate="43701.703217129631" createdVersion="6" refreshedVersion="6" minRefreshableVersion="3" recordCount="100" xr:uid="{B64475FB-6243-4420-9BC1-918513D158F1}">
  <cacheSource type="worksheet">
    <worksheetSource ref="A1:A101" sheet="BE5"/>
  </cacheSource>
  <cacheFields count="1">
    <cacheField name="Kids Competitors" numFmtId="0">
      <sharedItems containsMixedTypes="1" containsNumber="1" containsInteger="1" minValue="0" maxValue="0" count="23">
        <s v="Jesse Green"/>
        <s v="Lucas Hodson"/>
        <s v="Morgan Bischoff"/>
        <s v="Piper Campbell"/>
        <s v="Preston Holland"/>
        <s v="Olivia Pole"/>
        <s v="Eric Lamoureux"/>
        <s v="Isiah Turner"/>
        <s v="Liam Seinen"/>
        <s v="Sydney Seinen"/>
        <s v="Emma Hols"/>
        <s v="Sawyer Seinen"/>
        <s v="Kai Mussfield"/>
        <s v="Austin Makowski"/>
        <s v="Damien Makowski"/>
        <s v="Owen Turner"/>
        <s v="Kalum Cook"/>
        <s v="Halle Peebles"/>
        <s v="Scarlet Peters"/>
        <s v="Seth Peters"/>
        <s v="Abigail Horner"/>
        <n v="0"/>
        <s v="Ricky Schonbachle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rs &amp; Kelly" refreshedDate="43701.703389699076" createdVersion="6" refreshedVersion="6" minRefreshableVersion="3" recordCount="120" xr:uid="{5E88BB83-D5C9-4BC2-B094-756331BB6A39}">
  <cacheSource type="worksheet">
    <worksheetSource ref="A1:A121" sheet="BE4"/>
  </cacheSource>
  <cacheFields count="1">
    <cacheField name="Ladies Competitors" numFmtId="0">
      <sharedItems containsMixedTypes="1" containsNumber="1" containsInteger="1" minValue="0" maxValue="0" count="13">
        <s v="Kelly Weber"/>
        <s v="Suzy Cummins"/>
        <s v="Megan McKinley"/>
        <s v="Christine Schonbachler"/>
        <s v="Isabelle Gillespie"/>
        <n v="0"/>
        <s v="Natascha Schonbachler"/>
        <s v="Becca Bolkowy"/>
        <s v="Marnie Pole"/>
        <s v="Miko Magee"/>
        <s v="Jaycee Hodson"/>
        <s v="Jana Seinen"/>
        <s v="Rita Makowsk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rs &amp; Kelly" refreshedDate="43701.705505208331" createdVersion="6" refreshedVersion="6" minRefreshableVersion="3" recordCount="205" xr:uid="{753E13B0-8018-4997-BFBC-B5D19A338214}">
  <cacheSource type="worksheet">
    <worksheetSource ref="A1:A206" sheet="BE3"/>
  </cacheSource>
  <cacheFields count="1">
    <cacheField name="Open Competitors" numFmtId="0">
      <sharedItems containsMixedTypes="1" containsNumber="1" containsInteger="1" minValue="0" maxValue="0" count="31">
        <s v="Lars Hobenshield"/>
        <s v="Hermann Schonbachler"/>
        <s v="Dave Enderud"/>
        <s v="Cameron Arthurs"/>
        <s v="Jake Hewit"/>
        <s v="Karl Bischoff"/>
        <s v="Don Chinnick"/>
        <s v="Paul Wadman"/>
        <s v="Eric Seinen"/>
        <s v="Atli Halvorson"/>
        <s v="Gabe Elmore"/>
        <s v="Dean Elmore"/>
        <s v="Peter Aman"/>
        <s v="Gerry Lambert"/>
        <s v="Gabriel Courchesne-Normandin"/>
        <n v="0"/>
        <s v="Bernie Bernkopf"/>
        <s v="Jon Seinen"/>
        <s v="Stirling Hart"/>
        <s v="Morgan Bischoff"/>
        <s v="Jaycee Hodson"/>
        <s v="Suzy Cummins"/>
        <s v="Isabelle Gillespie"/>
        <s v="Megan McKinley"/>
        <s v="Christine Schonbachler"/>
        <s v="Kelly Weber"/>
        <s v="Becca Bolkowy"/>
        <s v="Miko Magee"/>
        <s v="Tom Middleton"/>
        <s v="Jesse Goddard"/>
        <s v="Rita Makowsk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rs &amp; Kelly" refreshedDate="43701.705722916668" createdVersion="6" refreshedVersion="6" minRefreshableVersion="3" recordCount="20" xr:uid="{3F985DF5-C4C1-455F-B85E-51896B04E975}">
  <cacheSource type="worksheet">
    <worksheetSource ref="A1:A21" sheet="BE2"/>
  </cacheSource>
  <cacheFields count="1">
    <cacheField name="Intermediate Competitors" numFmtId="0">
      <sharedItems containsMixedTypes="1" containsNumber="1" containsInteger="1" minValue="0" maxValue="0" count="7">
        <s v="Lars Hobenshield"/>
        <s v="Dave Enderud"/>
        <s v="Jake Hewit"/>
        <s v="Jon Seinen"/>
        <s v="Gabe Elmore"/>
        <s v="Dean Elmore"/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rs &amp; Kelly" refreshedDate="43701.705983217595" createdVersion="6" refreshedVersion="6" minRefreshableVersion="3" recordCount="40" xr:uid="{E35FC89E-C543-4AE7-A9DA-5021108B4C78}">
  <cacheSource type="worksheet">
    <worksheetSource ref="A1:A41" sheet="BE1"/>
  </cacheSource>
  <cacheFields count="1">
    <cacheField name="Novice Competitors" numFmtId="0">
      <sharedItems containsMixedTypes="1" containsNumber="1" containsInteger="1" minValue="0" maxValue="0" count="19">
        <s v="Lars Hobenshield"/>
        <s v="Bernie Bernkopf"/>
        <s v="Natascha Schonbachler"/>
        <s v="Ricky Schonbachler"/>
        <s v="Jake Hewit"/>
        <s v="Morgan Bischoff"/>
        <s v="Don Chinnick"/>
        <s v="Paul Wadman"/>
        <s v="Tom Middleton"/>
        <s v="Jesse Goddard"/>
        <s v="Kelly Weber"/>
        <s v="Miko Magee"/>
        <s v="Dave Enderud"/>
        <s v="Isabelle Gillespie"/>
        <n v="0"/>
        <s v="Cameron Arthurs"/>
        <s v="Jon Seinen"/>
        <s v="Gabe Elmore"/>
        <s v="Dean Elmor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1"/>
  </r>
  <r>
    <x v="0"/>
  </r>
  <r>
    <x v="6"/>
  </r>
  <r>
    <x v="2"/>
  </r>
  <r>
    <x v="7"/>
  </r>
  <r>
    <x v="8"/>
  </r>
  <r>
    <x v="9"/>
  </r>
  <r>
    <x v="10"/>
  </r>
  <r>
    <x v="14"/>
  </r>
  <r>
    <x v="20"/>
  </r>
  <r>
    <x v="16"/>
  </r>
  <r>
    <x v="17"/>
  </r>
  <r>
    <x v="21"/>
  </r>
  <r>
    <x v="21"/>
  </r>
  <r>
    <x v="21"/>
  </r>
  <r>
    <x v="21"/>
  </r>
  <r>
    <x v="21"/>
  </r>
  <r>
    <x v="21"/>
  </r>
  <r>
    <x v="21"/>
  </r>
  <r>
    <x v="21"/>
  </r>
  <r>
    <x v="1"/>
  </r>
  <r>
    <x v="0"/>
  </r>
  <r>
    <x v="6"/>
  </r>
  <r>
    <x v="2"/>
  </r>
  <r>
    <x v="22"/>
  </r>
  <r>
    <x v="7"/>
  </r>
  <r>
    <x v="8"/>
  </r>
  <r>
    <x v="9"/>
  </r>
  <r>
    <x v="10"/>
  </r>
  <r>
    <x v="1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1"/>
  </r>
  <r>
    <x v="0"/>
  </r>
  <r>
    <x v="9"/>
  </r>
  <r>
    <x v="14"/>
  </r>
  <r>
    <x v="20"/>
  </r>
  <r>
    <x v="7"/>
  </r>
  <r>
    <x v="10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0">
  <r>
    <x v="0"/>
  </r>
  <r>
    <x v="1"/>
  </r>
  <r>
    <x v="2"/>
  </r>
  <r>
    <x v="3"/>
  </r>
  <r>
    <x v="4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4"/>
  </r>
  <r>
    <x v="1"/>
  </r>
  <r>
    <x v="6"/>
  </r>
  <r>
    <x v="7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8"/>
  </r>
  <r>
    <x v="2"/>
  </r>
  <r>
    <x v="7"/>
  </r>
  <r>
    <x v="9"/>
  </r>
  <r>
    <x v="1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0"/>
  </r>
  <r>
    <x v="9"/>
  </r>
  <r>
    <x v="2"/>
  </r>
  <r>
    <x v="4"/>
  </r>
  <r>
    <x v="1"/>
  </r>
  <r>
    <x v="8"/>
  </r>
  <r>
    <x v="6"/>
  </r>
  <r>
    <x v="3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10"/>
  </r>
  <r>
    <x v="1"/>
  </r>
  <r>
    <x v="11"/>
  </r>
  <r>
    <x v="9"/>
  </r>
  <r>
    <x v="12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1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5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5"/>
  </r>
  <r>
    <x v="15"/>
  </r>
  <r>
    <x v="15"/>
  </r>
  <r>
    <x v="15"/>
  </r>
  <r>
    <x v="16"/>
  </r>
  <r>
    <x v="0"/>
  </r>
  <r>
    <x v="1"/>
  </r>
  <r>
    <x v="5"/>
  </r>
  <r>
    <x v="2"/>
  </r>
  <r>
    <x v="4"/>
  </r>
  <r>
    <x v="3"/>
  </r>
  <r>
    <x v="17"/>
  </r>
  <r>
    <x v="6"/>
  </r>
  <r>
    <x v="9"/>
  </r>
  <r>
    <x v="18"/>
  </r>
  <r>
    <x v="10"/>
  </r>
  <r>
    <x v="11"/>
  </r>
  <r>
    <x v="13"/>
  </r>
  <r>
    <x v="15"/>
  </r>
  <r>
    <x v="15"/>
  </r>
  <r>
    <x v="15"/>
  </r>
  <r>
    <x v="15"/>
  </r>
  <r>
    <x v="15"/>
  </r>
  <r>
    <x v="15"/>
  </r>
  <r>
    <x v="0"/>
  </r>
  <r>
    <x v="1"/>
  </r>
  <r>
    <x v="5"/>
  </r>
  <r>
    <x v="17"/>
  </r>
  <r>
    <x v="18"/>
  </r>
  <r>
    <x v="10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0"/>
  </r>
  <r>
    <x v="1"/>
  </r>
  <r>
    <x v="5"/>
  </r>
  <r>
    <x v="2"/>
  </r>
  <r>
    <x v="18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6"/>
  </r>
  <r>
    <x v="0"/>
  </r>
  <r>
    <x v="4"/>
  </r>
  <r>
    <x v="18"/>
  </r>
  <r>
    <x v="17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0"/>
  </r>
  <r>
    <x v="2"/>
  </r>
  <r>
    <x v="5"/>
  </r>
  <r>
    <x v="1"/>
  </r>
  <r>
    <x v="18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6"/>
  </r>
  <r>
    <x v="4"/>
  </r>
  <r>
    <x v="19"/>
  </r>
  <r>
    <x v="9"/>
  </r>
  <r>
    <x v="0"/>
  </r>
  <r>
    <x v="20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5"/>
  </r>
  <r>
    <x v="16"/>
  </r>
  <r>
    <x v="21"/>
  </r>
  <r>
    <x v="22"/>
  </r>
  <r>
    <x v="17"/>
  </r>
  <r>
    <x v="4"/>
  </r>
  <r>
    <x v="18"/>
  </r>
  <r>
    <x v="23"/>
  </r>
  <r>
    <x v="24"/>
  </r>
  <r>
    <x v="0"/>
  </r>
  <r>
    <x v="1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"/>
  </r>
  <r>
    <x v="2"/>
  </r>
  <r>
    <x v="5"/>
  </r>
  <r>
    <x v="13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25"/>
  </r>
  <r>
    <x v="0"/>
  </r>
  <r>
    <x v="22"/>
  </r>
  <r>
    <x v="3"/>
  </r>
  <r>
    <x v="21"/>
  </r>
  <r>
    <x v="1"/>
  </r>
  <r>
    <x v="23"/>
  </r>
  <r>
    <x v="5"/>
  </r>
  <r>
    <x v="17"/>
  </r>
  <r>
    <x v="7"/>
  </r>
  <r>
    <x v="26"/>
  </r>
  <r>
    <x v="27"/>
  </r>
  <r>
    <x v="18"/>
  </r>
  <r>
    <x v="28"/>
  </r>
  <r>
    <x v="29"/>
  </r>
  <r>
    <x v="30"/>
  </r>
  <r>
    <x v="15"/>
  </r>
  <r>
    <x v="15"/>
  </r>
  <r>
    <x v="15"/>
  </r>
  <r>
    <x v="1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</r>
  <r>
    <x v="1"/>
  </r>
  <r>
    <x v="2"/>
  </r>
  <r>
    <x v="3"/>
  </r>
  <r>
    <x v="4"/>
  </r>
  <r>
    <x v="5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4"/>
  </r>
  <r>
    <x v="14"/>
  </r>
  <r>
    <x v="14"/>
  </r>
  <r>
    <x v="14"/>
  </r>
  <r>
    <x v="14"/>
  </r>
  <r>
    <x v="1"/>
  </r>
  <r>
    <x v="0"/>
  </r>
  <r>
    <x v="12"/>
  </r>
  <r>
    <x v="4"/>
  </r>
  <r>
    <x v="15"/>
  </r>
  <r>
    <x v="16"/>
  </r>
  <r>
    <x v="17"/>
  </r>
  <r>
    <x v="18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C4B3B1D-7529-43DD-9350-0720765EAF54}" name="PivotTable2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C2:C22" firstHeaderRow="1" firstDataRow="1" firstDataCol="1"/>
  <pivotFields count="1">
    <pivotField axis="axisRow" showAll="0" sortType="ascending">
      <items count="20">
        <item x="14"/>
        <item x="1"/>
        <item x="15"/>
        <item x="12"/>
        <item x="18"/>
        <item x="6"/>
        <item x="17"/>
        <item x="13"/>
        <item x="4"/>
        <item x="9"/>
        <item x="16"/>
        <item x="10"/>
        <item x="0"/>
        <item x="11"/>
        <item x="5"/>
        <item x="2"/>
        <item x="7"/>
        <item x="3"/>
        <item x="8"/>
        <item t="default"/>
      </items>
    </pivotField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6654C2B-4AA5-4500-B29A-51E97CEBD079}" name="PivotTable3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C2:C10" firstHeaderRow="1" firstDataRow="1" firstDataCol="1"/>
  <pivotFields count="1">
    <pivotField axis="axisRow" showAll="0" sortType="ascending">
      <items count="8">
        <item x="6"/>
        <item x="1"/>
        <item x="5"/>
        <item x="4"/>
        <item x="2"/>
        <item x="3"/>
        <item x="0"/>
        <item t="default"/>
      </items>
    </pivotField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7B2C9F9-AC57-4C0C-8B5F-932D79D6CB49}" name="PivotTable4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C2:C34" firstHeaderRow="1" firstDataRow="1" firstDataCol="1"/>
  <pivotFields count="1">
    <pivotField axis="axisRow" showAll="0" sortType="ascending">
      <items count="32">
        <item x="15"/>
        <item x="9"/>
        <item x="26"/>
        <item x="16"/>
        <item x="3"/>
        <item x="24"/>
        <item x="2"/>
        <item x="11"/>
        <item x="6"/>
        <item x="8"/>
        <item x="10"/>
        <item x="14"/>
        <item x="13"/>
        <item x="1"/>
        <item x="22"/>
        <item x="4"/>
        <item x="20"/>
        <item x="29"/>
        <item x="17"/>
        <item x="5"/>
        <item x="25"/>
        <item x="0"/>
        <item x="23"/>
        <item x="27"/>
        <item x="19"/>
        <item x="7"/>
        <item x="12"/>
        <item x="30"/>
        <item x="18"/>
        <item x="21"/>
        <item x="28"/>
        <item t="default"/>
      </items>
    </pivotField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38842B7-948C-4474-B040-8160A190FC84}" name="PivotTable5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C2:C16" firstHeaderRow="1" firstDataRow="1" firstDataCol="1"/>
  <pivotFields count="1">
    <pivotField axis="axisRow" showAll="0" sortType="ascending">
      <items count="14">
        <item x="5"/>
        <item x="7"/>
        <item x="3"/>
        <item x="4"/>
        <item x="11"/>
        <item x="10"/>
        <item x="0"/>
        <item x="8"/>
        <item x="2"/>
        <item x="9"/>
        <item x="6"/>
        <item x="12"/>
        <item x="1"/>
        <item t="default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D790874-11F8-430A-B868-04B3E7DCB4D4}" name="PivotTable6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C2:C26" firstHeaderRow="1" firstDataRow="1" firstDataCol="1"/>
  <pivotFields count="1">
    <pivotField axis="axisRow" showAll="0" sortType="ascending">
      <items count="24">
        <item x="21"/>
        <item x="20"/>
        <item x="13"/>
        <item x="14"/>
        <item x="10"/>
        <item x="6"/>
        <item x="17"/>
        <item x="7"/>
        <item x="0"/>
        <item x="12"/>
        <item x="16"/>
        <item x="8"/>
        <item x="1"/>
        <item x="2"/>
        <item x="5"/>
        <item x="15"/>
        <item x="3"/>
        <item x="4"/>
        <item x="22"/>
        <item x="11"/>
        <item x="18"/>
        <item x="19"/>
        <item x="9"/>
        <item t="default"/>
      </items>
    </pivotField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3651891-9449-4DD9-BEB9-EA4507DE152A}" name="Table5" displayName="Table5" ref="A3:C24" totalsRowShown="0" headerRowDxfId="237" headerRowBorderDxfId="236" tableBorderDxfId="235" totalsRowBorderDxfId="234">
  <autoFilter ref="A3:C24" xr:uid="{1BEC863F-2A26-4A11-A2B5-547E18E69ABA}"/>
  <tableColumns count="3">
    <tableColumn id="1" xr3:uid="{249BAF67-65CC-4DFF-938A-4634FADEFBA5}" name="NAME" dataDxfId="233">
      <calculatedColumnFormula>IF('BE1'!C4="Grand Total"," ",IF('BE1'!C4=0," ",'BE1'!C4))</calculatedColumnFormula>
    </tableColumn>
    <tableColumn id="2" xr3:uid="{1A7F3A93-EB34-4ED5-9932-E6B56859A8BF}" name="EVENT POINTS" dataDxfId="232">
      <calculatedColumnFormula>IF(SUMPRODUCT(SUMIF(INDIRECT("'"&amp;NoviceSheets&amp;"'!A$3:A$28"),Table5[[#This Row],[NAME]],INDIRECT("'"&amp;NoviceSheets&amp;"'!E$3:E$28")))=0," ",SUMPRODUCT(SUMIF(INDIRECT("'"&amp;NoviceSheets&amp;"'!A$3:A$28"),Table5[[#This Row],[NAME]],INDIRECT("'"&amp;NoviceSheets&amp;"'!E$3:E$28"))))</calculatedColumnFormula>
    </tableColumn>
    <tableColumn id="3" xr3:uid="{ACAE4988-C7FF-4FF9-A0B5-013A6A2A9714}" name="POSITION" dataDxfId="231">
      <calculatedColumnFormula>IFERROR(RANK(Table5[[#This Row],[EVENT POINTS]],Table5[EVENT POINTS])," ")</calculatedColumnFormula>
    </tableColumn>
  </tableColumns>
  <tableStyleInfo name="TableStyleMedium1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934D2A78-E088-4AD2-91A9-E310C9EE2F2C}" name="Table17" displayName="Table17" ref="A2:D22" totalsRowShown="0" headerRowDxfId="176" headerRowBorderDxfId="175" tableBorderDxfId="174" totalsRowBorderDxfId="173">
  <autoFilter ref="A2:D22" xr:uid="{B0B438A7-2CAD-447C-A55A-28C2A3AED6D6}"/>
  <tableColumns count="4">
    <tableColumn id="1" xr3:uid="{89528349-9CA2-4143-8176-072915C06F23}" name="NAME" dataDxfId="172"/>
    <tableColumn id="2" xr3:uid="{552DAF10-45D7-4902-951E-15DBCE354130}" name="TIME" dataDxfId="171" dataCellStyle="Comma"/>
    <tableColumn id="3" xr3:uid="{D6E2FFDF-2C9F-41AF-B815-D767057B8905}" name="PLACING" dataDxfId="170">
      <calculatedColumnFormula>IFERROR(RANK(B3,$B$3:$B$22,1)," ")</calculatedColumnFormula>
    </tableColumn>
    <tableColumn id="4" xr3:uid="{CF24222F-8F81-480D-91DB-3B83C8A8DC21}" name="PAYOUT" dataDxfId="169">
      <calculatedColumnFormula>IFERROR(IF(Table17[[#This Row],[PLACING]]=1,$E$1,IF(Table17[[#This Row],[PLACING]]=2,$F$1,IF(Table17[[#This Row],[PLACING]]=3,$G$1,IF(Table17[[#This Row],[PLACING]]=4,$H$1,IF(Table17[[#This Row],[PLACING]]=5,$I$1," ")))))," ")</calculatedColumnFormula>
    </tableColumn>
  </tableColumns>
  <tableStyleInfo name="TableStyleMedium18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BFF2FA2-987C-421F-882B-0AF63D450AF8}" name="Table8" displayName="Table8" ref="A2:D22" totalsRowShown="0" headerRowDxfId="168" dataDxfId="166" headerRowBorderDxfId="167" tableBorderDxfId="165" totalsRowBorderDxfId="164">
  <autoFilter ref="A2:D22" xr:uid="{FD79B3A1-28A4-458D-801F-B391DF0F75AA}"/>
  <tableColumns count="4">
    <tableColumn id="1" xr3:uid="{0F2A9291-CD56-47FC-9925-378116968D9F}" name="NAME" dataDxfId="163"/>
    <tableColumn id="2" xr3:uid="{40E1718A-5BFA-4933-9003-2597D17D63AB}" name="TIME" dataDxfId="162" dataCellStyle="Comma"/>
    <tableColumn id="3" xr3:uid="{EBC52D6C-34AC-4E5D-92E3-A557ABB75D5D}" name="PLACING" dataDxfId="161">
      <calculatedColumnFormula>IFERROR(RANK(B3,$B$3:$B$22,1)," ")</calculatedColumnFormula>
    </tableColumn>
    <tableColumn id="4" xr3:uid="{A74DE571-1144-4CBF-8D5D-607F1E877D67}" name="PAYOUT" dataDxfId="160">
      <calculatedColumnFormula>IFERROR(IF(Table8[[#This Row],[PLACING]]=1,$E$1,IF(Table8[[#This Row],[PLACING]]=2,$F$1,IF(Table8[[#This Row],[PLACING]]=3,$G$1,IF(Table8[[#This Row],[PLACING]]=4,$H$1,IF(Table8[[#This Row],[PLACING]]=5,$I$1," ")))))," ")</calculatedColumnFormula>
    </tableColumn>
  </tableColumns>
  <tableStyleInfo name="TableStyleMedium18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D74A42C6-B0DD-4952-A0FB-BEA9FBE5654B}" name="Table14" displayName="Table14" ref="A2:D22" totalsRowShown="0" headerRowDxfId="159" dataDxfId="157" headerRowBorderDxfId="158" tableBorderDxfId="156">
  <autoFilter ref="A2:D22" xr:uid="{4DBD138C-65BF-4648-A08A-1AA49D9F95C4}"/>
  <tableColumns count="4">
    <tableColumn id="1" xr3:uid="{4516435F-1110-407A-839E-E7840BA6AC23}" name="NAME" dataDxfId="155"/>
    <tableColumn id="2" xr3:uid="{12BBA5A0-53D3-42FA-B8BC-B6905A4BA699}" name="TIME" dataDxfId="154" dataCellStyle="Comma"/>
    <tableColumn id="3" xr3:uid="{8ECAB6AF-1A89-4FDF-87BA-0D62911A7BFC}" name="PLACING" dataDxfId="153">
      <calculatedColumnFormula>IFERROR(RANK(B3,$B$3:$B$22,1)," ")</calculatedColumnFormula>
    </tableColumn>
    <tableColumn id="4" xr3:uid="{2ACECBB2-BEFA-4647-9117-95078D7EBC52}" name="PAYOUT" dataDxfId="152">
      <calculatedColumnFormula>IFERROR(IF(Table14[[#This Row],[PLACING]]=1,$E$1,IF(Table14[[#This Row],[PLACING]]=2,$F$1,IF(Table14[[#This Row],[PLACING]]=3,$G$1,IF(Table14[[#This Row],[PLACING]]=4,$H$1,IF(Table14[[#This Row],[PLACING]]=5,$I$1," ")))))," ")</calculatedColumnFormula>
    </tableColumn>
  </tableColumns>
  <tableStyleInfo name="TableStyleMedium18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305F86AA-B781-43A4-9E35-00E88B263B89}" name="Table12" displayName="Table12" ref="A2:D22" totalsRowShown="0" headerRowDxfId="151" headerRowBorderDxfId="150" tableBorderDxfId="149" totalsRowBorderDxfId="148">
  <autoFilter ref="A2:D22" xr:uid="{0E83627B-88D4-4130-AD42-9E60177CD1B9}"/>
  <tableColumns count="4">
    <tableColumn id="1" xr3:uid="{FE441AD3-D605-43C8-8D96-F832B6924763}" name="NAME" dataDxfId="147"/>
    <tableColumn id="2" xr3:uid="{DF3D33C6-5F38-46B0-8DB8-6DF6F34B27AB}" name="TIME" dataDxfId="146" dataCellStyle="Comma"/>
    <tableColumn id="3" xr3:uid="{D0B81C48-AB80-4E56-A79C-9C3B365271D8}" name="PLACING" dataDxfId="145">
      <calculatedColumnFormula>IFERROR(RANK(B3,$B$3:$B$22,1)," ")</calculatedColumnFormula>
    </tableColumn>
    <tableColumn id="4" xr3:uid="{8C9E2A83-8B0D-4878-BD70-06CBD8CDED05}" name="PAYOUT" dataDxfId="144">
      <calculatedColumnFormula>IFERROR(IF(Table12[[#This Row],[PLACING]]=1,$E$1,IF(Table12[[#This Row],[PLACING]]=2,$F$1,IF(Table12[[#This Row],[PLACING]]=3,$G$1,IF(Table12[[#This Row],[PLACING]]=4,$H$1,IF(Table12[[#This Row],[PLACING]]=5,$I$1," ")))))," ")</calculatedColumnFormula>
    </tableColumn>
  </tableColumns>
  <tableStyleInfo name="TableStyleMedium18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CAE61A9-B2C4-4F03-AABC-7B1CB94F6A8A}" name="Table1" displayName="Table1" ref="A2:D22" totalsRowShown="0" headerRowDxfId="143" dataDxfId="141" headerRowBorderDxfId="142" tableBorderDxfId="140" totalsRowBorderDxfId="139">
  <autoFilter ref="A2:D22" xr:uid="{B0FB8644-9679-437E-93C0-FABD929CEDE0}"/>
  <tableColumns count="4">
    <tableColumn id="1" xr3:uid="{BEA86101-50B5-4485-A3CF-D500FE2EA05C}" name="NAME" dataDxfId="138"/>
    <tableColumn id="2" xr3:uid="{F4BE1322-7632-4BA9-93FE-BA0EB777BA7C}" name="SCORE" dataDxfId="137" dataCellStyle="Comma"/>
    <tableColumn id="3" xr3:uid="{5D82F74B-288C-46BB-84D3-141357C3D374}" name="PLACING" dataDxfId="136">
      <calculatedColumnFormula>IFERROR(RANK(B3,$B$3:$B$22)," ")</calculatedColumnFormula>
    </tableColumn>
    <tableColumn id="4" xr3:uid="{05B1BB00-19AC-482B-AF75-C4088FC39769}" name="PAYOUT" dataDxfId="135"/>
  </tableColumns>
  <tableStyleInfo name="TableStyleMedium18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B67453D-D9EF-41C9-9059-9CDEC2C39261}" name="Table6" displayName="Table6" ref="A2:D22" totalsRowShown="0" headerRowDxfId="134" dataDxfId="132" headerRowBorderDxfId="133" tableBorderDxfId="131">
  <autoFilter ref="A2:D22" xr:uid="{A7F54CEA-4707-4900-8765-2C6858416DC7}"/>
  <tableColumns count="4">
    <tableColumn id="1" xr3:uid="{91E02362-DFAF-4F8B-B8CA-FAADDF27FD6D}" name="NAME" dataDxfId="130"/>
    <tableColumn id="2" xr3:uid="{9F67BA34-436E-4976-B733-E2D4A0E193D9}" name="SCORE" dataDxfId="129" dataCellStyle="Comma"/>
    <tableColumn id="3" xr3:uid="{6A200C0C-D1F9-4C37-AF24-39B236C0D926}" name="PLACING" dataDxfId="128">
      <calculatedColumnFormula>IFERROR(RANK(B3,$B$3:$B$22)," ")</calculatedColumnFormula>
    </tableColumn>
    <tableColumn id="4" xr3:uid="{28F84DC1-D6B5-49B2-833D-79AE8C1C44A8}" name="PAYOUT" dataDxfId="127">
      <calculatedColumnFormula>IFERROR(IF(Table6[[#This Row],[PLACING]]=1,$E$1,IF(Table6[[#This Row],[PLACING]]=2,$F$1,IF(Table6[[#This Row],[PLACING]]=3,$G$1,IF(Table6[[#This Row],[PLACING]]=4,$H$1,IF(Table6[[#This Row],[PLACING]]=5,$I$1," ")))))," ")</calculatedColumnFormula>
    </tableColumn>
  </tableColumns>
  <tableStyleInfo name="TableStyleMedium18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A276651-BD34-4117-AFC6-D400B9590F1F}" name="Table11" displayName="Table11" ref="A2:D22" totalsRowShown="0" headerRowDxfId="126" headerRowBorderDxfId="125" tableBorderDxfId="124" totalsRowBorderDxfId="123">
  <autoFilter ref="A2:D22" xr:uid="{5645B723-B4BE-40FE-AAD1-EC786533C39C}"/>
  <tableColumns count="4">
    <tableColumn id="1" xr3:uid="{ED6C69EA-BBE3-4A0C-90CB-EBF6F0C5D9DC}" name="NAME" dataDxfId="122"/>
    <tableColumn id="2" xr3:uid="{BC31756F-E1A7-4539-A98D-37B949FEDE49}" name="TIME" dataDxfId="121" dataCellStyle="Comma"/>
    <tableColumn id="3" xr3:uid="{2B6BCF39-FF48-4275-949C-208A96A04B88}" name="PLACING" dataDxfId="120">
      <calculatedColumnFormula>IFERROR(RANK(B3,$B$3:$B$22,1)," ")</calculatedColumnFormula>
    </tableColumn>
    <tableColumn id="4" xr3:uid="{EE67947B-C06A-40A5-9453-974E17A590DB}" name="PAYOUT" dataDxfId="119">
      <calculatedColumnFormula>IFERROR(IF(Table11[[#This Row],[PLACING]]=1,$E$1,IF(Table11[[#This Row],[PLACING]]=2,$F$1,IF(Table11[[#This Row],[PLACING]]=3,$G$1,IF(Table11[[#This Row],[PLACING]]=4,$H$1,IF(Table11[[#This Row],[PLACING]]=5,$I$1," ")))))," ")</calculatedColumnFormula>
    </tableColumn>
  </tableColumns>
  <tableStyleInfo name="TableStyleMedium18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EAAF9A1-3099-4490-A2C6-0F54679F8244}" name="Table3" displayName="Table3" ref="A2:D22" totalsRowShown="0" headerRowDxfId="118" headerRowBorderDxfId="117" tableBorderDxfId="116" totalsRowBorderDxfId="115">
  <autoFilter ref="A2:D22" xr:uid="{4FB53102-0EFC-4126-83A9-1386578A6AA2}"/>
  <tableColumns count="4">
    <tableColumn id="1" xr3:uid="{8F85DDE9-5C44-429D-B3E8-68649E9219E2}" name="NAME" dataDxfId="114"/>
    <tableColumn id="2" xr3:uid="{1A8C6E54-EF50-494B-97AE-BE92B950315C}" name="SCORE" dataDxfId="113" dataCellStyle="Comma"/>
    <tableColumn id="3" xr3:uid="{2562328B-B068-4682-9011-58BECDEF7875}" name="PLACING" dataDxfId="112">
      <calculatedColumnFormula>IFERROR(RANK(B3,$B$3:$B$22,1)," ")</calculatedColumnFormula>
    </tableColumn>
    <tableColumn id="4" xr3:uid="{A1CDDD3A-DCA3-4555-83E1-FF82FC23457A}" name="PAYOUT" dataDxfId="111"/>
  </tableColumns>
  <tableStyleInfo name="TableStyleMedium18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CCFE0C5-6090-4B11-82AB-134BCF721684}" name="Table13" displayName="Table13" ref="A2:D22" totalsRowShown="0" headerRowDxfId="110" headerRowBorderDxfId="109" tableBorderDxfId="108" totalsRowBorderDxfId="107">
  <autoFilter ref="A2:D22" xr:uid="{541B9C72-20CC-4F94-A317-978168D40841}"/>
  <tableColumns count="4">
    <tableColumn id="1" xr3:uid="{DD9969A5-878A-461E-B186-49261BFEAF01}" name="NAME" dataDxfId="106"/>
    <tableColumn id="2" xr3:uid="{B71279D9-F728-4B0C-BB7C-CE04DC872BE4}" name="SCORE" dataDxfId="105" dataCellStyle="Comma"/>
    <tableColumn id="3" xr3:uid="{24B8AE40-0C85-4C16-B96C-737C161D929B}" name="PLACING" dataDxfId="104">
      <calculatedColumnFormula>IFERROR(RANK(B3,$B$3:$B$22,1)," ")</calculatedColumnFormula>
    </tableColumn>
    <tableColumn id="4" xr3:uid="{65C4C454-F9C7-47F4-9C43-3C0D77ADCDB3}" name="PAYOUT" dataDxfId="103">
      <calculatedColumnFormula>IFERROR(IF(Table13[[#This Row],[PLACING]]=1,$E$1,IF(Table13[[#This Row],[PLACING]]=2,$F$1,IF(Table13[[#This Row],[PLACING]]=3,$G$1,IF(Table13[[#This Row],[PLACING]]=4,$H$1,IF(Table13[[#This Row],[PLACING]]=5,$I$1," ")))))," ")</calculatedColumnFormula>
    </tableColumn>
  </tableColumns>
  <tableStyleInfo name="TableStyleMedium18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15A3F16-22F5-45BF-9043-8C782F21BB81}" name="Table16" displayName="Table16" ref="A2:D22" totalsRowShown="0" headerRowDxfId="102" headerRowBorderDxfId="101" tableBorderDxfId="100" totalsRowBorderDxfId="99">
  <autoFilter ref="A2:D22" xr:uid="{C6B4CDBA-AEDE-4344-A6A6-578136DBC424}"/>
  <tableColumns count="4">
    <tableColumn id="1" xr3:uid="{A6123D16-F3BC-4806-A259-D5470894179E}" name="NAME" dataDxfId="98"/>
    <tableColumn id="2" xr3:uid="{CCAE4A5B-03A4-4F3A-808A-66E658E365C6}" name="TIME" dataDxfId="97" dataCellStyle="Comma"/>
    <tableColumn id="3" xr3:uid="{77BA1BA7-F092-47D9-B7B0-AF0BB000E4D9}" name="PLACING" dataDxfId="96">
      <calculatedColumnFormula>IFERROR(RANK(B3,$B$3:$B$22,1)," ")</calculatedColumnFormula>
    </tableColumn>
    <tableColumn id="4" xr3:uid="{E3AC1439-2FB1-4961-945C-E451B6B6AADA}" name="PAYOUT" dataDxfId="95">
      <calculatedColumnFormula>IFERROR(IF(Table16[[#This Row],[PLACING]]=1,$E$1,IF(Table16[[#This Row],[PLACING]]=2,$F$1,IF(Table16[[#This Row],[PLACING]]=3,$G$1,IF(Table16[[#This Row],[PLACING]]=4,$H$1,IF(Table16[[#This Row],[PLACING]]=5,$I$1," ")))))," ")</calculatedColumnFormula>
    </tableColumn>
  </tableColumns>
  <tableStyleInfo name="TableStyleMedium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7986647-9164-4437-8D50-DE98769291BE}" name="Table511" displayName="Table511" ref="A3:C24" totalsRowShown="0" headerRowDxfId="229" headerRowBorderDxfId="228" tableBorderDxfId="227" totalsRowBorderDxfId="226">
  <autoFilter ref="A3:C24" xr:uid="{1BEC863F-2A26-4A11-A2B5-547E18E69ABA}"/>
  <tableColumns count="3">
    <tableColumn id="1" xr3:uid="{60D90F24-5D57-4092-9297-0205BF3F5BE6}" name="NAME" dataDxfId="225">
      <calculatedColumnFormula>IF('BE2'!C4="Grand Total"," ",IF('BE2'!C4=0," ",'BE2'!C4))</calculatedColumnFormula>
    </tableColumn>
    <tableColumn id="2" xr3:uid="{EB9829B4-5573-413F-A904-59B2E75C07FD}" name="EVENT POINTS" dataDxfId="224">
      <calculatedColumnFormula>IF(SUMPRODUCT(SUMIF(INDIRECT("'"&amp;InterSheets&amp;"'!A$3:A$28"),Table511[[#This Row],[NAME]],INDIRECT("'"&amp;InterSheets&amp;"'!E$3:E$28")))=0," ",SUMPRODUCT(SUMIF(INDIRECT("'"&amp;InterSheets&amp;"'!A$3:A$28"),Table511[[#This Row],[NAME]],INDIRECT("'"&amp;InterSheets&amp;"'!E$3:E$28"))))</calculatedColumnFormula>
    </tableColumn>
    <tableColumn id="3" xr3:uid="{7C0066CA-CB0E-476F-89A5-8D578FCA090B}" name="POSITION" dataDxfId="223">
      <calculatedColumnFormula>IFERROR(RANK(Table511[[#This Row],[EVENT POINTS]],Table511[EVENT POINTS])," ")</calculatedColumnFormula>
    </tableColumn>
  </tableColumns>
  <tableStyleInfo name="TableStyleMedium18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981FDD88-3499-455B-BF37-067FEE3F2C7B}" name="Table1627" displayName="Table1627" ref="A2:D22" totalsRowShown="0" headerRowDxfId="94" headerRowBorderDxfId="93" tableBorderDxfId="92" totalsRowBorderDxfId="91">
  <autoFilter ref="A2:D22" xr:uid="{C6B4CDBA-AEDE-4344-A6A6-578136DBC424}"/>
  <tableColumns count="4">
    <tableColumn id="1" xr3:uid="{4418D737-FD03-4AFE-AB7B-3C3AF8115057}" name="NAME" dataDxfId="90"/>
    <tableColumn id="2" xr3:uid="{818FBEB8-38CF-47BE-8536-319D8C0F5DE6}" name="TIME" dataDxfId="89" dataCellStyle="Comma"/>
    <tableColumn id="3" xr3:uid="{776C8683-8EDF-43EE-A3A7-897E157F6483}" name="PLACING" dataDxfId="88">
      <calculatedColumnFormula>IFERROR(RANK(B3,$B$3:$B$22,1)," ")</calculatedColumnFormula>
    </tableColumn>
    <tableColumn id="4" xr3:uid="{0D8BEBCE-513F-4F0E-936C-E19D7E4F45C2}" name="PAYOUT" dataDxfId="87">
      <calculatedColumnFormula>IFERROR(IF(Table1627[[#This Row],[PLACING]]=1,$E$1,IF(Table1627[[#This Row],[PLACING]]=2,$F$1,IF(Table1627[[#This Row],[PLACING]]=3,$G$1,IF(Table1627[[#This Row],[PLACING]]=4,$H$1,IF(Table1627[[#This Row],[PLACING]]=5,$I$1," ")))))," ")</calculatedColumnFormula>
    </tableColumn>
  </tableColumns>
  <tableStyleInfo name="TableStyleMedium18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346A4D2-29F8-41F7-B1A2-DB3762E3E15F}" name="Table9" displayName="Table9" ref="A2:D22" totalsRowShown="0" headerRowDxfId="86" headerRowBorderDxfId="85" tableBorderDxfId="84" totalsRowBorderDxfId="83">
  <autoFilter ref="A2:D22" xr:uid="{EB12F0A2-B5F8-461A-B398-2248E1538D77}"/>
  <tableColumns count="4">
    <tableColumn id="1" xr3:uid="{25F5849E-47B6-476C-A62C-D040112C4C21}" name="NAME" dataDxfId="82"/>
    <tableColumn id="2" xr3:uid="{43DC32C2-917C-40C4-9AF9-3B59BCE80947}" name="TIME" dataDxfId="81" dataCellStyle="Comma"/>
    <tableColumn id="3" xr3:uid="{7B925AFA-1DE5-4FD2-ACA0-7504FA21A3FD}" name="PLACING" dataDxfId="80">
      <calculatedColumnFormula>IFERROR(RANK(B3,$B$3:$B$22,1)," ")</calculatedColumnFormula>
    </tableColumn>
    <tableColumn id="4" xr3:uid="{9409A921-9A29-42E8-920E-A94EE98560B4}" name="PAYOUT" dataDxfId="79">
      <calculatedColumnFormula>IFERROR(IF(Table9[[#This Row],[PLACING]]=1,$E$1,IF(Table9[[#This Row],[PLACING]]=2,$F$1,IF(Table9[[#This Row],[PLACING]]=3,$G$1,IF(Table9[[#This Row],[PLACING]]=4,$H$1,IF(Table9[[#This Row],[PLACING]]=5,$I$1," ")))))," ")</calculatedColumnFormula>
    </tableColumn>
  </tableColumns>
  <tableStyleInfo name="TableStyleMedium18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A164B9E7-FBA4-43EC-97C3-605ADF1F9CFA}" name="Table15" displayName="Table15" ref="A2:D22" totalsRowShown="0" headerRowDxfId="78" dataDxfId="76" headerRowBorderDxfId="77" tableBorderDxfId="75">
  <autoFilter ref="A2:D22" xr:uid="{DD89BF41-5493-497D-96EB-373D207FD9DE}"/>
  <tableColumns count="4">
    <tableColumn id="1" xr3:uid="{B21B5F98-9BD2-407B-AC88-2BD384CB12B4}" name="NAME" dataDxfId="74"/>
    <tableColumn id="2" xr3:uid="{B0891702-1845-463F-9E17-A34DDA3FB9DE}" name="TIME" dataDxfId="73" dataCellStyle="Comma"/>
    <tableColumn id="3" xr3:uid="{8A46C5C4-6FBB-4EE7-9D09-35B3B4950B36}" name="PLACING" dataDxfId="72">
      <calculatedColumnFormula>IFERROR(RANK(B3,$B$3:$B$22,1)," ")</calculatedColumnFormula>
    </tableColumn>
    <tableColumn id="4" xr3:uid="{F8182AF8-0DDD-40A9-96E8-E179CDBAA855}" name="PAYOUT" dataDxfId="71">
      <calculatedColumnFormula>IFERROR(IF(Table15[[#This Row],[PLACING]]=1,$E$1,IF(Table15[[#This Row],[PLACING]]=2,$F$1,IF(Table15[[#This Row],[PLACING]]=3,$G$1,IF(Table15[[#This Row],[PLACING]]=4,$H$1,IF(Table15[[#This Row],[PLACING]]=5,$I$1," ")))))," ")</calculatedColumnFormula>
    </tableColumn>
  </tableColumns>
  <tableStyleInfo name="TableStyleMedium18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EEAD39B-0B78-47B4-A8EB-E3B5B11F908F}" name="Table2" displayName="Table2" ref="A2:D22" totalsRowShown="0" headerRowDxfId="70" dataDxfId="68" headerRowBorderDxfId="69" tableBorderDxfId="67">
  <autoFilter ref="A2:D22" xr:uid="{23CCE0B4-CCCD-49A8-9567-BA3503386BBB}"/>
  <tableColumns count="4">
    <tableColumn id="1" xr3:uid="{2B515C7E-C202-4B27-B6CC-BEBCDA6C4A20}" name="NAME" dataDxfId="66"/>
    <tableColumn id="2" xr3:uid="{12D5432C-3C76-441E-9433-0C90B0C7EFB3}" name="SCORE" dataDxfId="65" dataCellStyle="Comma"/>
    <tableColumn id="3" xr3:uid="{72453349-A9D1-4FB7-9844-C652F27B2113}" name="PLACING" dataDxfId="64">
      <calculatedColumnFormula>IFERROR(RANK(B3,$B$3:$B$22)," ")</calculatedColumnFormula>
    </tableColumn>
    <tableColumn id="4" xr3:uid="{CBBDA2A3-35A3-4820-A5D3-EE43AB3D56C0}" name="PAYOUT" dataDxfId="63"/>
  </tableColumns>
  <tableStyleInfo name="TableStyleMedium18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C873DED-9B29-4E45-B628-E2AAB88C81A6}" name="Table7" displayName="Table7" ref="A2:D22" totalsRowShown="0" headerRowDxfId="62" dataDxfId="60" headerRowBorderDxfId="61" tableBorderDxfId="59">
  <autoFilter ref="A2:D22" xr:uid="{1368903A-AD5F-46F1-821E-849B19E5C088}"/>
  <tableColumns count="4">
    <tableColumn id="1" xr3:uid="{0D1080AE-D5D7-4C06-BBEF-28C79CEF2705}" name="NAME" dataDxfId="58"/>
    <tableColumn id="2" xr3:uid="{086E9433-13C1-45D3-ACB3-0AF0C640A9F9}" name="SCORE" dataDxfId="57" dataCellStyle="Comma"/>
    <tableColumn id="3" xr3:uid="{8DFA9F9A-2A47-4046-AE1F-FF59861D034D}" name="PLACING" dataDxfId="56">
      <calculatedColumnFormula>IFERROR(RANK(B3,$B$3:$B$22)," ")</calculatedColumnFormula>
    </tableColumn>
    <tableColumn id="4" xr3:uid="{20EDCD85-99D8-42BE-8DD1-2C0E798B8C3C}" name="PAYOUT" dataDxfId="55">
      <calculatedColumnFormula>IFERROR(IF(Table7[[#This Row],[PLACING]]=1,$E$1,IF(Table7[[#This Row],[PLACING]]=2,$F$1,IF(Table7[[#This Row],[PLACING]]=3,$G$1,IF(Table7[[#This Row],[PLACING]]=4,$H$1,IF(Table7[[#This Row],[PLACING]]=5,$I$1," ")))))," ")</calculatedColumnFormula>
    </tableColumn>
  </tableColumns>
  <tableStyleInfo name="TableStyleMedium18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D2ECE814-0529-45CF-BAEF-8D7C444C1D78}" name="Table18" displayName="Table18" ref="A2:D22" totalsRowShown="0" headerRowDxfId="54" dataDxfId="52" headerRowBorderDxfId="53" tableBorderDxfId="51">
  <autoFilter ref="A2:D22" xr:uid="{7EE6D3DC-7571-4B4F-A5EF-59120D3E89ED}"/>
  <tableColumns count="4">
    <tableColumn id="1" xr3:uid="{5081F720-50A6-46EE-A0B5-41A06AB17006}" name="NAME" dataDxfId="50"/>
    <tableColumn id="2" xr3:uid="{CB2274B2-BFE8-4F15-8BDC-C95016C3E3F8}" name="TIME" dataDxfId="49" dataCellStyle="Comma"/>
    <tableColumn id="3" xr3:uid="{9A453F5E-DC51-460B-B384-3ACBAEBD6433}" name="PLACING" dataDxfId="48">
      <calculatedColumnFormula>IFERROR(RANK(B3,$B$3:$B$22,1)," ")</calculatedColumnFormula>
    </tableColumn>
    <tableColumn id="4" xr3:uid="{2B09CF71-50D4-410E-B8AC-77DC98006424}" name="PAYOUT" dataDxfId="47">
      <calculatedColumnFormula>IFERROR(IF(Table18[[#This Row],[PLACING]]=1,$E$1,IF(Table18[[#This Row],[PLACING]]=2,$F$1,IF(Table18[[#This Row],[PLACING]]=3,$G$1,IF(Table18[[#This Row],[PLACING]]=4,$H$1,IF(Table18[[#This Row],[PLACING]]=5,$I$1," ")))))," ")</calculatedColumnFormula>
    </tableColumn>
  </tableColumns>
  <tableStyleInfo name="TableStyleMedium18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B6BB12EA-DB1A-46AD-9007-E29A45F86BF6}" name="Table1628" displayName="Table1628" ref="A2:D22" totalsRowShown="0" headerRowDxfId="46" headerRowBorderDxfId="45" tableBorderDxfId="44" totalsRowBorderDxfId="43">
  <autoFilter ref="A2:D22" xr:uid="{C6B4CDBA-AEDE-4344-A6A6-578136DBC424}"/>
  <tableColumns count="4">
    <tableColumn id="1" xr3:uid="{0F091892-42AE-49E8-A83C-9D323B785B60}" name="NAME" dataDxfId="42"/>
    <tableColumn id="2" xr3:uid="{270AF18B-F779-47CA-8889-F2B51EA78586}" name="TIME" dataDxfId="41" dataCellStyle="Comma"/>
    <tableColumn id="3" xr3:uid="{19F1E421-0117-4812-9DA0-29FF9513DA48}" name="PLACING" dataDxfId="40">
      <calculatedColumnFormula>IFERROR(RANK(B3,$B$3:$B$22,1)," ")</calculatedColumnFormula>
    </tableColumn>
    <tableColumn id="4" xr3:uid="{F3691F11-CAE0-40E0-B202-EA100FF9DDE4}" name="PAYOUT" dataDxfId="39">
      <calculatedColumnFormula>IFERROR(IF(Table1628[[#This Row],[PLACING]]=1,$E$1,IF(Table1628[[#This Row],[PLACING]]=2,$F$1,IF(Table1628[[#This Row],[PLACING]]=3,$G$1,IF(Table1628[[#This Row],[PLACING]]=4,$H$1,IF(Table1628[[#This Row],[PLACING]]=5,$I$1," ")))))," ")</calculatedColumnFormula>
    </tableColumn>
  </tableColumns>
  <tableStyleInfo name="TableStyleMedium18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3CFEF0D6-3093-4DAA-989D-00F08A1971D0}" name="Table19" displayName="Table19" ref="A2:D32" totalsRowShown="0" headerRowDxfId="38" headerRowBorderDxfId="37" tableBorderDxfId="36" totalsRowBorderDxfId="35">
  <autoFilter ref="A2:D32" xr:uid="{099B93AF-66B1-41BF-9C16-643B2B53770B}"/>
  <tableColumns count="4">
    <tableColumn id="1" xr3:uid="{3B0209BF-C517-4551-8509-EBBF51BDBF2B}" name="NAME" dataDxfId="34"/>
    <tableColumn id="2" xr3:uid="{10F14DEE-970D-47F2-BA99-53E93D58BD00}" name="TIME" dataDxfId="33" dataCellStyle="Comma"/>
    <tableColumn id="3" xr3:uid="{69797281-B32D-4580-8109-5CA1BDBB5DA4}" name="PLACING" dataDxfId="32">
      <calculatedColumnFormula>IFERROR(RANK(B3,$B$3:$B$32,1)," ")</calculatedColumnFormula>
    </tableColumn>
    <tableColumn id="4" xr3:uid="{67610D6F-8DC2-454F-8D10-4044F275A4A0}" name="PAYOUT" dataDxfId="31">
      <calculatedColumnFormula>IFERROR(IF(Table19[[#This Row],[PLACING]]=1,$E$1,IF(Table19[[#This Row],[PLACING]]=2,$F$1,IF(Table19[[#This Row],[PLACING]]=3,$G$1,IF(Table19[[#This Row],[PLACING]]=4,$H$1,IF(Table19[[#This Row],[PLACING]]=5,$I$1," ")))))," ")</calculatedColumnFormula>
    </tableColumn>
  </tableColumns>
  <tableStyleInfo name="TableStyleMedium18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F358484C-A382-4839-A258-4A6CC4CF3C4C}" name="Table20" displayName="Table20" ref="A2:D22" totalsRowShown="0" headerRowDxfId="30" headerRowBorderDxfId="29" tableBorderDxfId="28">
  <autoFilter ref="A2:D22" xr:uid="{DA1F00D8-18F9-4205-8851-669A6C37CE85}"/>
  <tableColumns count="4">
    <tableColumn id="1" xr3:uid="{61DBD437-9A30-49C7-A682-908624D019AC}" name="NAME" dataDxfId="27"/>
    <tableColumn id="2" xr3:uid="{7AF70E09-CFB1-45C5-96F6-63BB6F0F22E1}" name="TIME" dataDxfId="26" dataCellStyle="Comma"/>
    <tableColumn id="3" xr3:uid="{6D8CD8D1-62D4-4928-A3F4-324A5EDD02DF}" name="PLACING" dataDxfId="25">
      <calculatedColumnFormula>IFERROR(RANK(B3,$B$3:$B$22,1)," ")</calculatedColumnFormula>
    </tableColumn>
    <tableColumn id="4" xr3:uid="{504BEF85-4DAE-43FB-92D7-085CD37239F2}" name="PAYOUT" dataDxfId="24">
      <calculatedColumnFormula>IFERROR(IF(Table20[[#This Row],[PLACING]]=1,$E$1,IF(Table20[[#This Row],[PLACING]]=2,$F$1,IF(Table20[[#This Row],[PLACING]]=3,$G$1,IF(Table20[[#This Row],[PLACING]]=4,$H$1,IF(Table20[[#This Row],[PLACING]]=5,$I$1," ")))))," ")</calculatedColumnFormula>
    </tableColumn>
  </tableColumns>
  <tableStyleInfo name="TableStyleMedium18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7DCBC9FE-B4B7-485E-96DB-55A089538405}" name="Table21" displayName="Table21" ref="A2:D22" totalsRowShown="0" headerRowDxfId="23" headerRowBorderDxfId="22" tableBorderDxfId="21" totalsRowBorderDxfId="20">
  <autoFilter ref="A2:D22" xr:uid="{575F2096-3D20-4E2C-8CF8-075549763C73}"/>
  <tableColumns count="4">
    <tableColumn id="1" xr3:uid="{C12E2ED1-4D80-41B9-9FCE-C1CCE62824D2}" name="NAME" dataDxfId="19"/>
    <tableColumn id="2" xr3:uid="{EF0695CF-6B99-4425-A2F6-9468E198AA3C}" name="TIME" dataDxfId="18" dataCellStyle="Comma"/>
    <tableColumn id="3" xr3:uid="{F5749C38-BEAC-4E23-ABA1-4041B29164CE}" name="PLACING" dataDxfId="17">
      <calculatedColumnFormula>IFERROR(RANK(B3,$B$3:$B$22,1)," ")</calculatedColumnFormula>
    </tableColumn>
    <tableColumn id="4" xr3:uid="{29265975-6F0C-4181-B7CF-8E2B2CF06FC8}" name="PAYOUT" dataDxfId="16">
      <calculatedColumnFormula>IFERROR(IF(Table21[[#This Row],[PLACING]]=1,$E$1,IF(Table21[[#This Row],[PLACING]]=2,$F$1,IF(Table21[[#This Row],[PLACING]]=3,$G$1,IF(Table21[[#This Row],[PLACING]]=4,$H$1,IF(Table21[[#This Row],[PLACING]]=5,$I$1," ")))))," ")</calculatedColumnFormula>
    </tableColumn>
  </tableColumns>
  <tableStyleInfo name="TableStyleMedium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426B6151-72D5-487A-8DA5-7C49E4A62A05}" name="Table51130" displayName="Table51130" ref="A3:C24" totalsRowShown="0" tableBorderDxfId="221">
  <autoFilter ref="A3:C24" xr:uid="{1BEC863F-2A26-4A11-A2B5-547E18E69ABA}"/>
  <tableColumns count="3">
    <tableColumn id="1" xr3:uid="{62600A2D-480F-4957-BCAA-1793C9560EBB}" name="NAME" dataDxfId="220">
      <calculatedColumnFormula>IF('BE3'!C4="Grand Total"," ",IF('BE3'!C4=0," ",'BE3'!C4))</calculatedColumnFormula>
    </tableColumn>
    <tableColumn id="2" xr3:uid="{8519B005-1A47-4F8E-84B9-9F590970AA7F}" name="EVENT POINTS" dataDxfId="219">
      <calculatedColumnFormula>IF(SUMPRODUCT(SUMIF(INDIRECT("'"&amp;OpenSheets&amp;"'!A$3:A$28"),Table51130[[#This Row],[NAME]],INDIRECT("'"&amp;OpenSheets&amp;"'!E$3:E$28")))=0," ",SUMPRODUCT(SUMIF(INDIRECT("'"&amp;OpenSheets&amp;"'!A$3:A$28"),Table51130[[#This Row],[NAME]],INDIRECT("'"&amp;OpenSheets&amp;"'!E$3:E$28"))))</calculatedColumnFormula>
    </tableColumn>
    <tableColumn id="3" xr3:uid="{09469FB3-B92C-426E-8314-E1AE62FEFF59}" name="POSITION" dataDxfId="218">
      <calculatedColumnFormula>IFERROR(RANK(Table51130[[#This Row],[EVENT POINTS]],Table51130[EVENT POINTS])," ")</calculatedColumnFormula>
    </tableColumn>
  </tableColumns>
  <tableStyleInfo name="TableStyleMedium18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E7754CAD-93F5-4E9D-9700-5CE674AD6543}" name="Table22" displayName="Table22" ref="A2:D22" totalsRowShown="0" headerRowDxfId="15" headerRowBorderDxfId="14" tableBorderDxfId="13" totalsRowBorderDxfId="12">
  <autoFilter ref="A2:D22" xr:uid="{F870B900-B791-4022-9991-273411552CBC}"/>
  <tableColumns count="4">
    <tableColumn id="1" xr3:uid="{693131E8-AB11-4719-B4D7-B5ACF4840FEC}" name="NAME" dataDxfId="11"/>
    <tableColumn id="2" xr3:uid="{AC823FF9-F3CF-432B-8EAF-D14182841E94}" name="TIME" dataDxfId="10" dataCellStyle="Comma"/>
    <tableColumn id="3" xr3:uid="{A6F16EE8-4D73-47A6-B955-14D3F29F3858}" name="PLACING" dataDxfId="9">
      <calculatedColumnFormula>IFERROR(RANK(B3,$B$3:$B$22,1)," ")</calculatedColumnFormula>
    </tableColumn>
    <tableColumn id="4" xr3:uid="{9669EDAA-EEF8-417E-9241-B0DBFE75DEAC}" name="PAYOUT" dataDxfId="8">
      <calculatedColumnFormula>IFERROR(IF(Table22[[#This Row],[PLACING]]=1,$E$1,IF(Table22[[#This Row],[PLACING]]=2,$F$1,IF(Table22[[#This Row],[PLACING]]=3,$G$1,IF(Table22[[#This Row],[PLACING]]=4,$H$1,IF(Table22[[#This Row],[PLACING]]=5,$I$1," ")))))," ")</calculatedColumnFormula>
    </tableColumn>
  </tableColumns>
  <tableStyleInfo name="TableStyleMedium18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BCA1086B-26A8-461B-B327-7C327777F524}" name="Table2229" displayName="Table2229" ref="A2:D22" totalsRowShown="0" headerRowDxfId="7" headerRowBorderDxfId="6" tableBorderDxfId="5" totalsRowBorderDxfId="4">
  <autoFilter ref="A2:D22" xr:uid="{F870B900-B791-4022-9991-273411552CBC}"/>
  <tableColumns count="4">
    <tableColumn id="1" xr3:uid="{19C1259A-B5E2-4082-92B0-52237C4811C2}" name="NAME" dataDxfId="3"/>
    <tableColumn id="2" xr3:uid="{95A4465B-9965-49A8-B7F5-D02760AAC847}" name="SCORE" dataDxfId="2" dataCellStyle="Comma"/>
    <tableColumn id="3" xr3:uid="{01D127B6-3B1E-49C7-8C40-D9DE6E8CE6AC}" name="PLACING" dataDxfId="1">
      <calculatedColumnFormula>IFERROR(RANK(B3,$B$3:$B$22,1)," ")</calculatedColumnFormula>
    </tableColumn>
    <tableColumn id="4" xr3:uid="{6327F96A-46B1-4A2A-9D87-CE91461A0719}" name="PAYOUT" dataDxfId="0">
      <calculatedColumnFormula>IFERROR(IF(Table2229[[#This Row],[PLACING]]=1,$E$1,IF(Table2229[[#This Row],[PLACING]]=2,$F$1,IF(Table2229[[#This Row],[PLACING]]=3,$G$1,IF(Table2229[[#This Row],[PLACING]]=4,$H$1,IF(Table2229[[#This Row],[PLACING]]=5,$I$1," ")))))," ")</calculatedColumnFormula>
    </tableColumn>
  </tableColumns>
  <tableStyleInfo name="TableStyleMedium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B4FC7043-6221-4302-B03E-6947840A2F52}" name="Table5113031" displayName="Table5113031" ref="A3:C24" totalsRowShown="0" tableBorderDxfId="216">
  <autoFilter ref="A3:C24" xr:uid="{1BEC863F-2A26-4A11-A2B5-547E18E69ABA}"/>
  <tableColumns count="3">
    <tableColumn id="1" xr3:uid="{DDDB6A24-4312-4D23-BCA8-EC59FBAECFDE}" name="NAME" dataDxfId="215">
      <calculatedColumnFormula>IF('BE4'!C4="Grand Total"," ",IF('BE4'!C4=0," ",'BE4'!C4))</calculatedColumnFormula>
    </tableColumn>
    <tableColumn id="2" xr3:uid="{946DA028-9D60-48CB-80A2-58109EA25CE5}" name="EVENT POINTS" dataDxfId="214">
      <calculatedColumnFormula>IF(SUMPRODUCT(SUMIF(INDIRECT("'"&amp;LadiesSheets&amp;"'!A$3:A$28"),Table5113031[[#This Row],[NAME]],INDIRECT("'"&amp;LadiesSheets&amp;"'!E$3:E$28")))=0," ",SUMPRODUCT(SUMIF(INDIRECT("'"&amp;LadiesSheets&amp;"'!A$3:A$28"),Table5113031[[#This Row],[NAME]],INDIRECT("'"&amp;LadiesSheets&amp;"'!E$3:E$28"))))</calculatedColumnFormula>
    </tableColumn>
    <tableColumn id="3" xr3:uid="{375DF627-9A8D-439A-8C8A-BD08BCFCFF61}" name="POSITION" dataDxfId="213">
      <calculatedColumnFormula>IFERROR(RANK(Table5113031[[#This Row],[EVENT POINTS]],Table5113031[EVENT POINTS])," ")</calculatedColumnFormula>
    </tableColumn>
  </tableColumns>
  <tableStyleInfo name="TableStyleMedium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5B39C351-5FED-4EF9-A45E-2F31AB01103D}" name="Table511303132" displayName="Table511303132" ref="A3:C24" totalsRowShown="0" tableBorderDxfId="211">
  <autoFilter ref="A3:C24" xr:uid="{1BEC863F-2A26-4A11-A2B5-547E18E69ABA}"/>
  <tableColumns count="3">
    <tableColumn id="1" xr3:uid="{0C8B464A-82DC-40CA-BC0C-A6EA818FD537}" name="NAME" dataDxfId="210">
      <calculatedColumnFormula>IF('BE5'!C4="Grand Total"," ",IF('BE5'!C4=0," ",'BE5'!C4))</calculatedColumnFormula>
    </tableColumn>
    <tableColumn id="2" xr3:uid="{F323EBB4-52F2-4DA3-B450-4DE4767B24C1}" name="EVENT POINTS" dataDxfId="209">
      <calculatedColumnFormula>IF(SUMPRODUCT(SUMIF(INDIRECT("'"&amp;KidsSheets&amp;"'!A$3:A$28"),Table511303132[[#This Row],[NAME]],INDIRECT("'"&amp;KidsSheets&amp;"'!E$3:E$28")))=0," ",SUMPRODUCT(SUMIF(INDIRECT("'"&amp;KidsSheets&amp;"'!A$3:A$28"),Table511303132[[#This Row],[NAME]],INDIRECT("'"&amp;KidsSheets&amp;"'!E$3:E$28"))))</calculatedColumnFormula>
    </tableColumn>
    <tableColumn id="3" xr3:uid="{F0468645-14BD-4A41-8750-DC1828184547}" name="POSITION" dataDxfId="208">
      <calculatedColumnFormula>IFERROR(RANK(Table511303132[[#This Row],[EVENT POINTS]],Table511303132[EVENT POINTS])," ")</calculatedColumnFormula>
    </tableColumn>
  </tableColumns>
  <tableStyleInfo name="TableStyleMedium1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A8225BC-62DD-4947-AF70-C680E9D9067D}" name="Table23" displayName="Table23" ref="A2:D22" totalsRowShown="0" headerRowDxfId="207" headerRowBorderDxfId="206" tableBorderDxfId="205">
  <autoFilter ref="A2:D22" xr:uid="{FA4E1795-9645-4280-99DB-B8B828E1C1E5}"/>
  <tableColumns count="4">
    <tableColumn id="1" xr3:uid="{332D316C-57A1-444F-9FB5-D11C850D349B}" name="NAME" dataDxfId="204"/>
    <tableColumn id="2" xr3:uid="{DB8780A0-C488-4787-B462-7FEA8FC74628}" name="SCORE" dataDxfId="203" dataCellStyle="Comma"/>
    <tableColumn id="3" xr3:uid="{C66A0306-E6AC-4897-B259-31BB0E4AD8D8}" name="PLACING" dataDxfId="202">
      <calculatedColumnFormula>IFERROR(RANK(B3,$B$3:$B$22)," ")</calculatedColumnFormula>
    </tableColumn>
    <tableColumn id="4" xr3:uid="{E1BC635A-7266-41B6-9728-FAB5586C7472}" name="PAYOUT" dataDxfId="201">
      <calculatedColumnFormula>IFERROR(IF(Table23[[#This Row],[PLACING]]=1,$E$1,IF(Table23[[#This Row],[PLACING]]=2,$F$1,IF(Table23[[#This Row],[PLACING]]=3,$G$1,IF(Table23[[#This Row],[PLACING]]=4,$H$1,IF(Table23[[#This Row],[PLACING]]=5,$I$1," ")))))," ")</calculatedColumnFormula>
    </tableColumn>
  </tableColumns>
  <tableStyleInfo name="TableStyleMedium1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6214353C-3F18-4C10-AB41-D51DAB609C8B}" name="Table24" displayName="Table24" ref="A2:D22" totalsRowShown="0" headerRowDxfId="200" headerRowBorderDxfId="199" tableBorderDxfId="198" totalsRowBorderDxfId="197">
  <autoFilter ref="A2:D22" xr:uid="{D4BCC862-888D-4EBE-898C-55D39EAE68F5}"/>
  <tableColumns count="4">
    <tableColumn id="1" xr3:uid="{260521E9-2B36-4D75-AA27-D19CBA0FDCCA}" name="NAME" dataDxfId="196"/>
    <tableColumn id="2" xr3:uid="{CC911044-1095-475C-A7E6-9AE3CEBC6037}" name="TIME" dataDxfId="195" dataCellStyle="Comma"/>
    <tableColumn id="3" xr3:uid="{7079900F-C486-4286-B293-688BEBA1C98B}" name="PLACING" dataDxfId="194">
      <calculatedColumnFormula>IFERROR(RANK(B3,$B$3:$B$22,1)," ")</calculatedColumnFormula>
    </tableColumn>
    <tableColumn id="4" xr3:uid="{C8312065-940C-4DDC-A7CB-06D81D8E307B}" name="PAYOUT" dataDxfId="193">
      <calculatedColumnFormula>IFERROR(IF(Table24[[#This Row],[PLACING]]=1,$E$1,IF(Table24[[#This Row],[PLACING]]=2,$F$1,IF(Table24[[#This Row],[PLACING]]=3,$G$1,IF(Table24[[#This Row],[PLACING]]=4,$H$1,IF(Table24[[#This Row],[PLACING]]=5,$I$1," ")))))," ")</calculatedColumnFormula>
    </tableColumn>
  </tableColumns>
  <tableStyleInfo name="TableStyleMedium1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F22B06A6-D75B-486D-B9EC-ED25F80F86ED}" name="Table1626" displayName="Table1626" ref="A2:D22" totalsRowShown="0" headerRowDxfId="192" headerRowBorderDxfId="191" tableBorderDxfId="190" totalsRowBorderDxfId="189">
  <autoFilter ref="A2:D22" xr:uid="{C6B4CDBA-AEDE-4344-A6A6-578136DBC424}"/>
  <tableColumns count="4">
    <tableColumn id="1" xr3:uid="{D8005BA6-1615-4863-94F4-EA32898B7021}" name="NAME" dataDxfId="188"/>
    <tableColumn id="2" xr3:uid="{0EECA535-F869-462C-8A51-C1EEB1B4CFD9}" name="TIME" dataDxfId="187" dataCellStyle="Comma"/>
    <tableColumn id="3" xr3:uid="{0E5F7BDA-E3F0-47EC-9AC0-9D8E990611B7}" name="PLACING" dataDxfId="186">
      <calculatedColumnFormula>IFERROR(RANK(B3,$B$3:$B$22,1)," ")</calculatedColumnFormula>
    </tableColumn>
    <tableColumn id="4" xr3:uid="{D96C41DB-0090-42CF-864A-4816582986B2}" name="PAYOUT" dataDxfId="185">
      <calculatedColumnFormula>IFERROR(IF(Table1626[[#This Row],[PLACING]]=1,$E$1,IF(Table1626[[#This Row],[PLACING]]=2,$F$1,IF(Table1626[[#This Row],[PLACING]]=3,$G$1,IF(Table1626[[#This Row],[PLACING]]=4,$H$1,IF(Table1626[[#This Row],[PLACING]]=5,$I$1," ")))))," ")</calculatedColumnFormula>
    </tableColumn>
  </tableColumns>
  <tableStyleInfo name="TableStyleMedium1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D4B0E64-50FB-4A69-A767-F2719DC6E082}" name="Table4" displayName="Table4" ref="A2:D22" totalsRowShown="0" headerRowDxfId="184" headerRowBorderDxfId="183" tableBorderDxfId="182" totalsRowBorderDxfId="181">
  <autoFilter ref="A2:D22" xr:uid="{DDE80257-B66C-48B6-84CF-2B80B4D30130}"/>
  <tableColumns count="4">
    <tableColumn id="1" xr3:uid="{7756A567-7047-415D-9068-3E9CDC9E4915}" name="NAME" dataDxfId="180"/>
    <tableColumn id="2" xr3:uid="{8B3873FC-2D26-4EB4-A0BD-295776DA548E}" name="TIME" dataDxfId="179" dataCellStyle="Comma"/>
    <tableColumn id="3" xr3:uid="{4B52A46F-CAE8-4697-8D02-E5F96B4815F2}" name="PLACING" dataDxfId="178">
      <calculatedColumnFormula>IFERROR(RANK(B3,$B$3:$B$22,1)," ")</calculatedColumnFormula>
    </tableColumn>
    <tableColumn id="4" xr3:uid="{23B0AC97-C031-4D00-9FE8-4D941BE23A9D}" name="PAYOUT" dataDxfId="177">
      <calculatedColumnFormula>IFERROR(IF(Table4[[#This Row],[PLACING]]=1,$E$1,IF(Table4[[#This Row],[PLACING]]=2,$F$1,IF(Table4[[#This Row],[PLACING]]=3,$G$1,IF(Table4[[#This Row],[PLACING]]=4,$H$1,IF(Table4[[#This Row],[PLACING]]=5,$I$1," ")))))," ")</calculatedColumn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3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pivotTable" Target="../pivotTables/pivotTable5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B2317-3BAF-4E05-943F-381C7B63CDB6}">
  <dimension ref="A1:C5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38.6640625" customWidth="1"/>
    <col min="2" max="3" width="23.6640625" customWidth="1"/>
  </cols>
  <sheetData>
    <row r="1" spans="1:3" ht="31" x14ac:dyDescent="0.35">
      <c r="A1" s="54" t="s">
        <v>33</v>
      </c>
      <c r="B1" s="54"/>
      <c r="C1" s="54"/>
    </row>
    <row r="2" spans="1:3" ht="37" x14ac:dyDescent="0.2">
      <c r="A2" s="55" t="s">
        <v>147</v>
      </c>
      <c r="B2" s="55"/>
      <c r="C2" s="55"/>
    </row>
    <row r="3" spans="1:3" x14ac:dyDescent="0.2">
      <c r="A3" s="24" t="s">
        <v>0</v>
      </c>
      <c r="B3" s="25" t="s">
        <v>35</v>
      </c>
      <c r="C3" s="25" t="s">
        <v>36</v>
      </c>
    </row>
    <row r="4" spans="1:3" x14ac:dyDescent="0.2">
      <c r="A4" s="1" t="s">
        <v>148</v>
      </c>
      <c r="B4" s="1">
        <v>13</v>
      </c>
      <c r="C4" s="1">
        <v>1</v>
      </c>
    </row>
    <row r="5" spans="1:3" x14ac:dyDescent="0.2">
      <c r="A5" s="1" t="s">
        <v>149</v>
      </c>
      <c r="B5" s="1">
        <v>28</v>
      </c>
      <c r="C5" s="1">
        <v>1</v>
      </c>
    </row>
  </sheetData>
  <mergeCells count="2">
    <mergeCell ref="A1:C1"/>
    <mergeCell ref="A2:C2"/>
  </mergeCells>
  <conditionalFormatting sqref="C4:C5">
    <cfRule type="cellIs" dxfId="239" priority="1" operator="equal">
      <formula>1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746D9-6A4C-462A-BAA7-6DE39A921918}">
  <dimension ref="A1:E41"/>
  <sheetViews>
    <sheetView zoomScaleNormal="100" workbookViewId="0">
      <selection activeCell="C10" sqref="C10"/>
    </sheetView>
  </sheetViews>
  <sheetFormatPr baseColWidth="10" defaultColWidth="8.83203125" defaultRowHeight="15" x14ac:dyDescent="0.2"/>
  <cols>
    <col min="1" max="1" width="38.6640625" customWidth="1"/>
    <col min="2" max="2" width="18.6640625" customWidth="1"/>
    <col min="3" max="3" width="21.6640625" bestFit="1" customWidth="1"/>
    <col min="4" max="4" width="14.6640625" customWidth="1"/>
    <col min="5" max="5" width="10.6640625" customWidth="1"/>
  </cols>
  <sheetData>
    <row r="1" spans="1:5" x14ac:dyDescent="0.2">
      <c r="A1" t="s">
        <v>40</v>
      </c>
    </row>
    <row r="2" spans="1:5" x14ac:dyDescent="0.2">
      <c r="A2" t="str">
        <f>'S1 Double Buck - Novice Champ'!A3</f>
        <v>Lars Hobenshield</v>
      </c>
      <c r="C2" s="39" t="s">
        <v>42</v>
      </c>
      <c r="E2" t="s">
        <v>46</v>
      </c>
    </row>
    <row r="3" spans="1:5" x14ac:dyDescent="0.2">
      <c r="A3" t="str">
        <f>'S1 Double Buck - Novice Champ'!A4</f>
        <v>Bernie Bernkopf</v>
      </c>
      <c r="C3" s="36">
        <v>0</v>
      </c>
      <c r="E3" t="s">
        <v>47</v>
      </c>
    </row>
    <row r="4" spans="1:5" x14ac:dyDescent="0.2">
      <c r="A4" t="str">
        <f>'S1 Double Buck - Novice Champ'!A5</f>
        <v>Natascha Schonbachler</v>
      </c>
      <c r="C4" s="36" t="s">
        <v>81</v>
      </c>
      <c r="E4" t="s">
        <v>48</v>
      </c>
    </row>
    <row r="5" spans="1:5" x14ac:dyDescent="0.2">
      <c r="A5" t="str">
        <f>'S1 Double Buck - Novice Champ'!A6</f>
        <v>Ricky Schonbachler</v>
      </c>
      <c r="C5" s="36" t="s">
        <v>91</v>
      </c>
    </row>
    <row r="6" spans="1:5" x14ac:dyDescent="0.2">
      <c r="A6" t="str">
        <f>'S1 Double Buck - Novice Champ'!A7</f>
        <v>Jake Hewit</v>
      </c>
      <c r="C6" s="36" t="s">
        <v>89</v>
      </c>
    </row>
    <row r="7" spans="1:5" x14ac:dyDescent="0.2">
      <c r="A7" t="str">
        <f>'S1 Double Buck - Novice Champ'!A8</f>
        <v>Morgan Bischoff</v>
      </c>
      <c r="C7" s="36" t="s">
        <v>94</v>
      </c>
    </row>
    <row r="8" spans="1:5" x14ac:dyDescent="0.2">
      <c r="A8" t="str">
        <f>'S1 Double Buck - Novice Champ'!A9</f>
        <v>Don Chinnick</v>
      </c>
      <c r="C8" s="36" t="s">
        <v>84</v>
      </c>
    </row>
    <row r="9" spans="1:5" x14ac:dyDescent="0.2">
      <c r="A9" t="str">
        <f>'S1 Double Buck - Novice Champ'!A10</f>
        <v>Paul Wadman</v>
      </c>
      <c r="C9" s="36" t="s">
        <v>93</v>
      </c>
    </row>
    <row r="10" spans="1:5" x14ac:dyDescent="0.2">
      <c r="A10" t="str">
        <f>'S1 Double Buck - Novice Champ'!A11</f>
        <v>Tom Middleton</v>
      </c>
      <c r="C10" s="36" t="s">
        <v>109</v>
      </c>
    </row>
    <row r="11" spans="1:5" x14ac:dyDescent="0.2">
      <c r="A11" t="str">
        <f>'S1 Double Buck - Novice Champ'!A12</f>
        <v>Jesse Goddard</v>
      </c>
      <c r="C11" s="36" t="s">
        <v>90</v>
      </c>
    </row>
    <row r="12" spans="1:5" x14ac:dyDescent="0.2">
      <c r="A12" t="str">
        <f>'S1 Double Buck - Novice Champ'!A13</f>
        <v>Kelly Weber</v>
      </c>
      <c r="C12" s="36" t="s">
        <v>87</v>
      </c>
    </row>
    <row r="13" spans="1:5" x14ac:dyDescent="0.2">
      <c r="A13" t="str">
        <f>'S1 Double Buck - Novice Champ'!A14</f>
        <v>Miko Magee</v>
      </c>
      <c r="C13" s="36" t="s">
        <v>92</v>
      </c>
    </row>
    <row r="14" spans="1:5" x14ac:dyDescent="0.2">
      <c r="A14" t="str">
        <f>'S1 Double Buck - Novice Champ'!A15</f>
        <v>Dave Enderud</v>
      </c>
      <c r="C14" s="36" t="s">
        <v>111</v>
      </c>
    </row>
    <row r="15" spans="1:5" x14ac:dyDescent="0.2">
      <c r="A15" t="str">
        <f>'S1 Double Buck - Novice Champ'!A16</f>
        <v>Isabelle Gillespie</v>
      </c>
      <c r="C15" s="36" t="s">
        <v>80</v>
      </c>
    </row>
    <row r="16" spans="1:5" x14ac:dyDescent="0.2">
      <c r="A16">
        <f>'S1 Double Buck - Novice Champ'!A17</f>
        <v>0</v>
      </c>
      <c r="C16" s="36" t="s">
        <v>88</v>
      </c>
    </row>
    <row r="17" spans="1:3" x14ac:dyDescent="0.2">
      <c r="A17">
        <f>'S1 Double Buck - Novice Champ'!A18</f>
        <v>0</v>
      </c>
      <c r="C17" s="36" t="s">
        <v>85</v>
      </c>
    </row>
    <row r="18" spans="1:3" x14ac:dyDescent="0.2">
      <c r="A18">
        <f>'S1 Double Buck - Novice Champ'!A19</f>
        <v>0</v>
      </c>
      <c r="C18" s="36" t="s">
        <v>82</v>
      </c>
    </row>
    <row r="19" spans="1:3" x14ac:dyDescent="0.2">
      <c r="A19">
        <f>'S1 Double Buck - Novice Champ'!A20</f>
        <v>0</v>
      </c>
      <c r="C19" s="36" t="s">
        <v>97</v>
      </c>
    </row>
    <row r="20" spans="1:3" x14ac:dyDescent="0.2">
      <c r="A20">
        <f>'S1 Double Buck - Novice Champ'!A21</f>
        <v>0</v>
      </c>
      <c r="C20" s="36" t="s">
        <v>83</v>
      </c>
    </row>
    <row r="21" spans="1:3" x14ac:dyDescent="0.2">
      <c r="A21">
        <f>'S1 Double Buck - Novice Champ'!A22</f>
        <v>0</v>
      </c>
      <c r="C21" s="36" t="s">
        <v>86</v>
      </c>
    </row>
    <row r="22" spans="1:3" x14ac:dyDescent="0.2">
      <c r="A22" t="str">
        <f>'S1 Obstacle Pole Buck - Novice'!A3</f>
        <v>Bernie Bernkopf</v>
      </c>
      <c r="C22" s="36" t="s">
        <v>43</v>
      </c>
    </row>
    <row r="23" spans="1:3" x14ac:dyDescent="0.2">
      <c r="A23" t="str">
        <f>'S1 Obstacle Pole Buck - Novice'!A4</f>
        <v>Lars Hobenshield</v>
      </c>
    </row>
    <row r="24" spans="1:3" x14ac:dyDescent="0.2">
      <c r="A24" t="str">
        <f>'S1 Obstacle Pole Buck - Novice'!A5</f>
        <v>Dave Enderud</v>
      </c>
    </row>
    <row r="25" spans="1:3" x14ac:dyDescent="0.2">
      <c r="A25" t="str">
        <f>'S1 Obstacle Pole Buck - Novice'!A6</f>
        <v>Jake Hewit</v>
      </c>
    </row>
    <row r="26" spans="1:3" x14ac:dyDescent="0.2">
      <c r="A26" t="str">
        <f>'S1 Obstacle Pole Buck - Novice'!A7</f>
        <v>Cameron Arthurs</v>
      </c>
    </row>
    <row r="27" spans="1:3" x14ac:dyDescent="0.2">
      <c r="A27" t="str">
        <f>'S1 Obstacle Pole Buck - Novice'!A8</f>
        <v>Jon Seinen</v>
      </c>
    </row>
    <row r="28" spans="1:3" x14ac:dyDescent="0.2">
      <c r="A28" t="str">
        <f>'S1 Obstacle Pole Buck - Novice'!A9</f>
        <v>Gabe Elmore</v>
      </c>
    </row>
    <row r="29" spans="1:3" x14ac:dyDescent="0.2">
      <c r="A29" t="str">
        <f>'S1 Obstacle Pole Buck - Novice'!A10</f>
        <v>Dean Elmore</v>
      </c>
    </row>
    <row r="30" spans="1:3" x14ac:dyDescent="0.2">
      <c r="A30">
        <f>'S1 Obstacle Pole Buck - Novice'!A11</f>
        <v>0</v>
      </c>
    </row>
    <row r="31" spans="1:3" x14ac:dyDescent="0.2">
      <c r="A31">
        <f>'S1 Obstacle Pole Buck - Novice'!A12</f>
        <v>0</v>
      </c>
    </row>
    <row r="32" spans="1:3" x14ac:dyDescent="0.2">
      <c r="A32">
        <f>'S1 Obstacle Pole Buck - Novice'!A13</f>
        <v>0</v>
      </c>
    </row>
    <row r="33" spans="1:1" x14ac:dyDescent="0.2">
      <c r="A33">
        <f>'S1 Obstacle Pole Buck - Novice'!A14</f>
        <v>0</v>
      </c>
    </row>
    <row r="34" spans="1:1" x14ac:dyDescent="0.2">
      <c r="A34">
        <f>'S1 Obstacle Pole Buck - Novice'!A15</f>
        <v>0</v>
      </c>
    </row>
    <row r="35" spans="1:1" x14ac:dyDescent="0.2">
      <c r="A35">
        <f>'S1 Obstacle Pole Buck - Novice'!A16</f>
        <v>0</v>
      </c>
    </row>
    <row r="36" spans="1:1" x14ac:dyDescent="0.2">
      <c r="A36">
        <f>'S1 Obstacle Pole Buck - Novice'!A17</f>
        <v>0</v>
      </c>
    </row>
    <row r="37" spans="1:1" x14ac:dyDescent="0.2">
      <c r="A37">
        <f>'S1 Obstacle Pole Buck - Novice'!A18</f>
        <v>0</v>
      </c>
    </row>
    <row r="38" spans="1:1" x14ac:dyDescent="0.2">
      <c r="A38">
        <f>'S1 Obstacle Pole Buck - Novice'!A19</f>
        <v>0</v>
      </c>
    </row>
    <row r="39" spans="1:1" x14ac:dyDescent="0.2">
      <c r="A39">
        <f>'S1 Obstacle Pole Buck - Novice'!A20</f>
        <v>0</v>
      </c>
    </row>
    <row r="40" spans="1:1" x14ac:dyDescent="0.2">
      <c r="A40">
        <f>'S1 Obstacle Pole Buck - Novice'!A21</f>
        <v>0</v>
      </c>
    </row>
    <row r="41" spans="1:1" x14ac:dyDescent="0.2">
      <c r="A41">
        <f>'S1 Obstacle Pole Buck - Novice'!A22</f>
        <v>0</v>
      </c>
    </row>
  </sheetData>
  <pageMargins left="0.7" right="0.7" top="0.75" bottom="0.75" header="0.3" footer="0.3"/>
  <pageSetup scale="7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67D4D-2D47-442A-A9D1-89CA047F2AFC}">
  <sheetPr>
    <pageSetUpPr fitToPage="1"/>
  </sheetPr>
  <dimension ref="A1:I22"/>
  <sheetViews>
    <sheetView zoomScaleNormal="100" workbookViewId="0">
      <selection activeCell="F8" sqref="F8"/>
    </sheetView>
  </sheetViews>
  <sheetFormatPr baseColWidth="10" defaultColWidth="9.1640625" defaultRowHeight="15" x14ac:dyDescent="0.2"/>
  <cols>
    <col min="1" max="1" width="38.6640625" style="6" customWidth="1"/>
    <col min="2" max="3" width="18.6640625" style="6" customWidth="1"/>
    <col min="4" max="4" width="14.6640625" style="6" customWidth="1"/>
    <col min="5" max="5" width="10.6640625" style="6" customWidth="1"/>
    <col min="6" max="16384" width="9.1640625" style="6"/>
  </cols>
  <sheetData>
    <row r="1" spans="1:9" ht="43.5" customHeight="1" x14ac:dyDescent="0.55000000000000004">
      <c r="A1" s="56" t="s">
        <v>25</v>
      </c>
      <c r="B1" s="56"/>
      <c r="C1" s="56"/>
      <c r="D1" s="56"/>
      <c r="E1" s="34">
        <v>200</v>
      </c>
      <c r="F1" s="34">
        <v>120</v>
      </c>
      <c r="G1" s="34">
        <v>80</v>
      </c>
      <c r="H1" s="34">
        <v>60</v>
      </c>
      <c r="I1" s="34">
        <v>40</v>
      </c>
    </row>
    <row r="2" spans="1:9" ht="30.75" customHeight="1" x14ac:dyDescent="0.2">
      <c r="A2" s="24" t="s">
        <v>0</v>
      </c>
      <c r="B2" s="25" t="s">
        <v>1</v>
      </c>
      <c r="C2" s="25" t="s">
        <v>2</v>
      </c>
      <c r="D2" s="25" t="s">
        <v>3</v>
      </c>
    </row>
    <row r="3" spans="1:9" ht="30.75" customHeight="1" x14ac:dyDescent="0.2">
      <c r="A3" s="3" t="s">
        <v>80</v>
      </c>
      <c r="B3" s="57">
        <v>15.4</v>
      </c>
      <c r="C3" s="58">
        <f>IFERROR(RANK(B3,$B$3:$B$22,1)," ")</f>
        <v>2</v>
      </c>
      <c r="D3" s="59">
        <f>IFERROR(IF(C3=1,$E$1,IF(C3=2,$F$1,IF(C3=3,$G$1,IF(C3=4,$H$1,IF(C3=5,$I$1," ")))))," ")</f>
        <v>120</v>
      </c>
      <c r="E3" s="6">
        <f>IFERROR(IF(C3=1,5,IF(C3=2,3,IF(C3=3,2,IF(C3=4,1," "))))," ")</f>
        <v>3</v>
      </c>
    </row>
    <row r="4" spans="1:9" ht="30.75" customHeight="1" x14ac:dyDescent="0.2">
      <c r="A4" s="3" t="s">
        <v>81</v>
      </c>
      <c r="B4" s="57"/>
      <c r="C4" s="58"/>
      <c r="D4" s="59"/>
      <c r="E4" s="6">
        <f>IFERROR(IF(C3=1,5,IF(C3=2,3,IF(C3=3,2,IF(C3=4,1," "))))," ")</f>
        <v>3</v>
      </c>
    </row>
    <row r="5" spans="1:9" ht="30.75" customHeight="1" x14ac:dyDescent="0.2">
      <c r="A5" s="1" t="s">
        <v>82</v>
      </c>
      <c r="B5" s="60">
        <v>27.54</v>
      </c>
      <c r="C5" s="61">
        <f t="shared" ref="C5" si="0">IFERROR(RANK(B5,$B$3:$B$22,1)," ")</f>
        <v>5</v>
      </c>
      <c r="D5" s="62">
        <f t="shared" ref="D5" si="1">IFERROR(IF(C5=1,$E$1,IF(C5=2,$F$1,IF(C5=3,$G$1,IF(C5=4,$H$1,IF(C5=5,$I$1," ")))))," ")</f>
        <v>40</v>
      </c>
      <c r="E5" s="6" t="str">
        <f t="shared" ref="E5:E21" si="2">IFERROR(IF(C5=1,5,IF(C5=2,3,IF(C5=3,2,IF(C5=4,1," "))))," ")</f>
        <v xml:space="preserve"> </v>
      </c>
    </row>
    <row r="6" spans="1:9" ht="30.75" customHeight="1" x14ac:dyDescent="0.2">
      <c r="A6" s="1" t="s">
        <v>83</v>
      </c>
      <c r="B6" s="60"/>
      <c r="C6" s="61"/>
      <c r="D6" s="62"/>
      <c r="E6" s="6" t="str">
        <f>IFERROR(IF(C5=1,5,IF(C5=2,3,IF(C5=3,2,IF(C5=4,1," "))))," ")</f>
        <v xml:space="preserve"> </v>
      </c>
    </row>
    <row r="7" spans="1:9" ht="30.75" customHeight="1" x14ac:dyDescent="0.2">
      <c r="A7" s="3" t="s">
        <v>90</v>
      </c>
      <c r="B7" s="57">
        <v>41.29</v>
      </c>
      <c r="C7" s="58">
        <f t="shared" ref="C7" si="3">IFERROR(RANK(B7,$B$3:$B$22,1)," ")</f>
        <v>7</v>
      </c>
      <c r="D7" s="59" t="str">
        <f t="shared" ref="D7" si="4">IFERROR(IF(C7=1,$E$1,IF(C7=2,$F$1,IF(C7=3,$G$1,IF(C7=4,$H$1,IF(C7=5,$I$1," ")))))," ")</f>
        <v xml:space="preserve"> </v>
      </c>
      <c r="E7" s="6" t="str">
        <f t="shared" si="2"/>
        <v xml:space="preserve"> </v>
      </c>
    </row>
    <row r="8" spans="1:9" ht="30.75" customHeight="1" x14ac:dyDescent="0.2">
      <c r="A8" s="3" t="s">
        <v>85</v>
      </c>
      <c r="B8" s="57"/>
      <c r="C8" s="58"/>
      <c r="D8" s="59"/>
      <c r="E8" s="6" t="str">
        <f>IFERROR(IF(C7=1,5,IF(C7=2,3,IF(C7=3,2,IF(C7=4,1," "))))," ")</f>
        <v xml:space="preserve"> </v>
      </c>
    </row>
    <row r="9" spans="1:9" ht="30.75" customHeight="1" x14ac:dyDescent="0.2">
      <c r="A9" s="4" t="s">
        <v>84</v>
      </c>
      <c r="B9" s="60">
        <v>20.27</v>
      </c>
      <c r="C9" s="61">
        <f t="shared" ref="C9" si="5">IFERROR(RANK(B9,$B$3:$B$22,1)," ")</f>
        <v>4</v>
      </c>
      <c r="D9" s="62">
        <f t="shared" ref="D9" si="6">IFERROR(IF(C9=1,$E$1,IF(C9=2,$F$1,IF(C9=3,$G$1,IF(C9=4,$H$1,IF(C9=5,$I$1," ")))))," ")</f>
        <v>60</v>
      </c>
      <c r="E9" s="6">
        <f t="shared" si="2"/>
        <v>1</v>
      </c>
    </row>
    <row r="10" spans="1:9" ht="30.75" customHeight="1" x14ac:dyDescent="0.2">
      <c r="A10" s="4" t="s">
        <v>97</v>
      </c>
      <c r="B10" s="60"/>
      <c r="C10" s="61"/>
      <c r="D10" s="62"/>
      <c r="E10" s="6">
        <f>IFERROR(IF(C9=1,5,IF(C9=2,3,IF(C9=3,2,IF(C9=4,1," "))))," ")</f>
        <v>1</v>
      </c>
    </row>
    <row r="11" spans="1:9" ht="30.75" customHeight="1" x14ac:dyDescent="0.2">
      <c r="A11" s="3" t="s">
        <v>86</v>
      </c>
      <c r="B11" s="57">
        <v>15.3</v>
      </c>
      <c r="C11" s="58">
        <f t="shared" ref="C11" si="7">IFERROR(RANK(B11,$B$3:$B$22,1)," ")</f>
        <v>1</v>
      </c>
      <c r="D11" s="59">
        <f t="shared" ref="D11" si="8">IFERROR(IF(C11=1,$E$1,IF(C11=2,$F$1,IF(C11=3,$G$1,IF(C11=4,$H$1,IF(C11=5,$I$1," ")))))," ")</f>
        <v>200</v>
      </c>
      <c r="E11" s="6">
        <f t="shared" si="2"/>
        <v>5</v>
      </c>
    </row>
    <row r="12" spans="1:9" ht="30.75" customHeight="1" x14ac:dyDescent="0.2">
      <c r="A12" s="3" t="s">
        <v>87</v>
      </c>
      <c r="B12" s="57"/>
      <c r="C12" s="58"/>
      <c r="D12" s="59"/>
      <c r="E12" s="6">
        <f>IFERROR(IF(C11=1,5,IF(C11=2,3,IF(C11=3,2,IF(C11=4,1," "))))," ")</f>
        <v>5</v>
      </c>
    </row>
    <row r="13" spans="1:9" ht="30.75" customHeight="1" x14ac:dyDescent="0.2">
      <c r="A13" s="1" t="s">
        <v>111</v>
      </c>
      <c r="B13" s="60">
        <v>30.4</v>
      </c>
      <c r="C13" s="61">
        <f t="shared" ref="C13" si="9">IFERROR(RANK(B13,$B$3:$B$22,1)," ")</f>
        <v>6</v>
      </c>
      <c r="D13" s="62" t="str">
        <f t="shared" ref="D13" si="10">IFERROR(IF(C13=1,$E$1,IF(C13=2,$F$1,IF(C13=3,$G$1,IF(C13=4,$H$1,IF(C13=5,$I$1," ")))))," ")</f>
        <v xml:space="preserve"> </v>
      </c>
      <c r="E13" s="6" t="str">
        <f t="shared" si="2"/>
        <v xml:space="preserve"> </v>
      </c>
    </row>
    <row r="14" spans="1:9" ht="30.75" customHeight="1" x14ac:dyDescent="0.2">
      <c r="A14" s="1" t="s">
        <v>88</v>
      </c>
      <c r="B14" s="60"/>
      <c r="C14" s="61"/>
      <c r="D14" s="62"/>
      <c r="E14" s="6" t="str">
        <f>IFERROR(IF(C13=1,5,IF(C13=2,3,IF(C13=3,2,IF(C13=4,1," "))))," ")</f>
        <v xml:space="preserve"> </v>
      </c>
    </row>
    <row r="15" spans="1:9" ht="30.75" customHeight="1" x14ac:dyDescent="0.2">
      <c r="A15" s="3" t="s">
        <v>89</v>
      </c>
      <c r="B15" s="57">
        <v>19.45</v>
      </c>
      <c r="C15" s="58">
        <f t="shared" ref="C15" si="11">IFERROR(RANK(B15,$B$3:$B$22,1)," ")</f>
        <v>3</v>
      </c>
      <c r="D15" s="59">
        <f t="shared" ref="D15" si="12">IFERROR(IF(C15=1,$E$1,IF(C15=2,$F$1,IF(C15=3,$G$1,IF(C15=4,$H$1,IF(C15=5,$I$1," ")))))," ")</f>
        <v>80</v>
      </c>
      <c r="E15" s="6">
        <f t="shared" si="2"/>
        <v>2</v>
      </c>
    </row>
    <row r="16" spans="1:9" ht="30.75" customHeight="1" x14ac:dyDescent="0.2">
      <c r="A16" s="3" t="s">
        <v>109</v>
      </c>
      <c r="B16" s="57"/>
      <c r="C16" s="58"/>
      <c r="D16" s="59"/>
      <c r="E16" s="6">
        <f>IFERROR(IF(C15=1,5,IF(C15=2,3,IF(C15=3,2,IF(C15=4,1," "))))," ")</f>
        <v>2</v>
      </c>
    </row>
    <row r="17" spans="1:5" ht="30.75" customHeight="1" x14ac:dyDescent="0.2">
      <c r="A17" s="4"/>
      <c r="B17" s="60"/>
      <c r="C17" s="61" t="str">
        <f t="shared" ref="C17" si="13">IFERROR(RANK(B17,$B$3:$B$22,1)," ")</f>
        <v xml:space="preserve"> </v>
      </c>
      <c r="D17" s="62" t="str">
        <f t="shared" ref="D17" si="14">IFERROR(IF(C17=1,$E$1,IF(C17=2,$F$1,IF(C17=3,$G$1,IF(C17=4,$H$1,IF(C17=5,$I$1," ")))))," ")</f>
        <v xml:space="preserve"> </v>
      </c>
      <c r="E17" s="6" t="str">
        <f t="shared" si="2"/>
        <v xml:space="preserve"> </v>
      </c>
    </row>
    <row r="18" spans="1:5" ht="30.75" customHeight="1" x14ac:dyDescent="0.2">
      <c r="A18" s="4"/>
      <c r="B18" s="60"/>
      <c r="C18" s="61"/>
      <c r="D18" s="62"/>
      <c r="E18" s="6" t="str">
        <f>IFERROR(IF(C17=1,5,IF(C17=2,3,IF(C17=3,2,IF(C17=4,1," "))))," ")</f>
        <v xml:space="preserve"> </v>
      </c>
    </row>
    <row r="19" spans="1:5" ht="30.75" customHeight="1" x14ac:dyDescent="0.2">
      <c r="A19" s="3"/>
      <c r="B19" s="57"/>
      <c r="C19" s="58" t="str">
        <f t="shared" ref="C19" si="15">IFERROR(RANK(B19,$B$3:$B$22,1)," ")</f>
        <v xml:space="preserve"> </v>
      </c>
      <c r="D19" s="59" t="str">
        <f t="shared" ref="D19" si="16">IFERROR(IF(C19=1,$E$1,IF(C19=2,$F$1,IF(C19=3,$G$1,IF(C19=4,$H$1,IF(C19=5,$I$1," ")))))," ")</f>
        <v xml:space="preserve"> </v>
      </c>
      <c r="E19" s="6" t="str">
        <f t="shared" si="2"/>
        <v xml:space="preserve"> </v>
      </c>
    </row>
    <row r="20" spans="1:5" ht="30.75" customHeight="1" x14ac:dyDescent="0.2">
      <c r="A20" s="3"/>
      <c r="B20" s="57"/>
      <c r="C20" s="58"/>
      <c r="D20" s="59"/>
      <c r="E20" s="6" t="str">
        <f>IFERROR(IF(C19=1,5,IF(C19=2,3,IF(C19=3,2,IF(C19=4,1," "))))," ")</f>
        <v xml:space="preserve"> </v>
      </c>
    </row>
    <row r="21" spans="1:5" ht="30.75" customHeight="1" x14ac:dyDescent="0.2">
      <c r="A21" s="4"/>
      <c r="B21" s="60"/>
      <c r="C21" s="61" t="str">
        <f t="shared" ref="C21" si="17">IFERROR(RANK(B21,$B$3:$B$22,1)," ")</f>
        <v xml:space="preserve"> </v>
      </c>
      <c r="D21" s="62" t="str">
        <f t="shared" ref="D21" si="18">IFERROR(IF(C21=1,$E$1,IF(C21=2,$F$1,IF(C21=3,$G$1,IF(C21=4,$H$1,IF(C21=5,$I$1," ")))))," ")</f>
        <v xml:space="preserve"> </v>
      </c>
      <c r="E21" s="6" t="str">
        <f t="shared" si="2"/>
        <v xml:space="preserve"> </v>
      </c>
    </row>
    <row r="22" spans="1:5" ht="30.75" customHeight="1" x14ac:dyDescent="0.2">
      <c r="A22" s="1"/>
      <c r="B22" s="60"/>
      <c r="C22" s="61"/>
      <c r="D22" s="62"/>
      <c r="E22" s="6" t="str">
        <f>IFERROR(IF(C21=1,5,IF(C21=2,3,IF(C21=3,2,IF(C21=4,1," "))))," ")</f>
        <v xml:space="preserve"> </v>
      </c>
    </row>
  </sheetData>
  <autoFilter ref="A2:D22" xr:uid="{6F3C41B5-9E96-4551-A947-89408701DEEA}"/>
  <mergeCells count="31">
    <mergeCell ref="A1:D1"/>
    <mergeCell ref="B3:B4"/>
    <mergeCell ref="C3:C4"/>
    <mergeCell ref="D3:D4"/>
    <mergeCell ref="B5:B6"/>
    <mergeCell ref="C5:C6"/>
    <mergeCell ref="D5:D6"/>
    <mergeCell ref="B7:B8"/>
    <mergeCell ref="C7:C8"/>
    <mergeCell ref="D7:D8"/>
    <mergeCell ref="B9:B10"/>
    <mergeCell ref="C9:C10"/>
    <mergeCell ref="D9:D10"/>
    <mergeCell ref="B11:B12"/>
    <mergeCell ref="C11:C12"/>
    <mergeCell ref="D11:D12"/>
    <mergeCell ref="B13:B14"/>
    <mergeCell ref="C13:C14"/>
    <mergeCell ref="D13:D14"/>
    <mergeCell ref="B15:B16"/>
    <mergeCell ref="C15:C16"/>
    <mergeCell ref="D15:D16"/>
    <mergeCell ref="B17:B18"/>
    <mergeCell ref="C17:C18"/>
    <mergeCell ref="D17:D18"/>
    <mergeCell ref="B19:B20"/>
    <mergeCell ref="C19:C20"/>
    <mergeCell ref="D19:D20"/>
    <mergeCell ref="B21:B22"/>
    <mergeCell ref="C21:C22"/>
    <mergeCell ref="D21:D22"/>
  </mergeCells>
  <pageMargins left="0.5" right="0.5" top="0.75" bottom="0.75" header="0.3" footer="0.3"/>
  <pageSetup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A8D98-CF21-4BA1-8F36-EAD88E01C4FF}">
  <sheetPr>
    <pageSetUpPr fitToPage="1"/>
  </sheetPr>
  <dimension ref="A1:I22"/>
  <sheetViews>
    <sheetView zoomScaleNormal="100" workbookViewId="0">
      <selection activeCell="B11" sqref="B11"/>
    </sheetView>
  </sheetViews>
  <sheetFormatPr baseColWidth="10" defaultColWidth="9.1640625" defaultRowHeight="15" x14ac:dyDescent="0.2"/>
  <cols>
    <col min="1" max="1" width="38.6640625" customWidth="1"/>
    <col min="2" max="3" width="18.6640625" customWidth="1"/>
    <col min="4" max="4" width="14.6640625" customWidth="1"/>
    <col min="5" max="5" width="10.6640625" customWidth="1"/>
  </cols>
  <sheetData>
    <row r="1" spans="1:9" ht="43.5" customHeight="1" x14ac:dyDescent="0.55000000000000004">
      <c r="A1" s="63" t="s">
        <v>26</v>
      </c>
      <c r="B1" s="63"/>
      <c r="C1" s="63"/>
      <c r="D1" s="63"/>
      <c r="E1" s="34">
        <v>200</v>
      </c>
      <c r="F1" s="34">
        <v>120</v>
      </c>
      <c r="G1" s="34">
        <v>80</v>
      </c>
      <c r="H1" s="34">
        <v>60</v>
      </c>
      <c r="I1" s="34">
        <v>40</v>
      </c>
    </row>
    <row r="2" spans="1:9" ht="30.75" customHeight="1" x14ac:dyDescent="0.2">
      <c r="A2" s="11" t="s">
        <v>0</v>
      </c>
      <c r="B2" s="15" t="s">
        <v>1</v>
      </c>
      <c r="C2" s="15" t="s">
        <v>2</v>
      </c>
      <c r="D2" s="16" t="s">
        <v>3</v>
      </c>
    </row>
    <row r="3" spans="1:9" ht="30.75" customHeight="1" x14ac:dyDescent="0.2">
      <c r="A3" s="4" t="s">
        <v>81</v>
      </c>
      <c r="B3" s="17"/>
      <c r="C3" s="13" t="str">
        <f t="shared" ref="C3:C22" si="0">IFERROR(RANK(B3,$B$3:$B$22,1)," ")</f>
        <v xml:space="preserve"> </v>
      </c>
      <c r="D3" s="44" t="str">
        <f>IFERROR(IF(Table1626[[#This Row],[PLACING]]=1,$E$1,IF(Table1626[[#This Row],[PLACING]]=2,$F$1,IF(Table1626[[#This Row],[PLACING]]=3,$G$1,IF(Table1626[[#This Row],[PLACING]]=4,$H$1,IF(Table1626[[#This Row],[PLACING]]=5,$I$1," ")))))," ")</f>
        <v xml:space="preserve"> </v>
      </c>
      <c r="E3" s="6" t="str">
        <f>IFERROR(IF(C3=1,5,IF(C3=2,3,IF(C3=3,2,IF(C3=4,1," "))))," ")</f>
        <v xml:space="preserve"> </v>
      </c>
    </row>
    <row r="4" spans="1:9" ht="30.75" customHeight="1" x14ac:dyDescent="0.2">
      <c r="A4" s="4" t="s">
        <v>80</v>
      </c>
      <c r="B4" s="17">
        <v>17.37</v>
      </c>
      <c r="C4" s="13">
        <f t="shared" si="0"/>
        <v>1</v>
      </c>
      <c r="D4" s="44">
        <f>IFERROR(IF(Table1626[[#This Row],[PLACING]]=1,$E$1,IF(Table1626[[#This Row],[PLACING]]=2,$F$1,IF(Table1626[[#This Row],[PLACING]]=3,$G$1,IF(Table1626[[#This Row],[PLACING]]=4,$H$1,IF(Table1626[[#This Row],[PLACING]]=5,$I$1," ")))))," ")</f>
        <v>200</v>
      </c>
      <c r="E4" s="6">
        <f t="shared" ref="E4:E22" si="1">IFERROR(IF(C4=1,5,IF(C4=2,3,IF(C4=3,2,IF(C4=4,1," "))))," ")</f>
        <v>5</v>
      </c>
    </row>
    <row r="5" spans="1:9" ht="30.75" customHeight="1" x14ac:dyDescent="0.2">
      <c r="A5" s="4" t="s">
        <v>89</v>
      </c>
      <c r="B5" s="17">
        <v>23.12</v>
      </c>
      <c r="C5" s="13">
        <f t="shared" si="0"/>
        <v>6</v>
      </c>
      <c r="D5" s="44" t="str">
        <f>IFERROR(IF(Table1626[[#This Row],[PLACING]]=1,$E$1,IF(Table1626[[#This Row],[PLACING]]=2,$F$1,IF(Table1626[[#This Row],[PLACING]]=3,$G$1,IF(Table1626[[#This Row],[PLACING]]=4,$H$1,IF(Table1626[[#This Row],[PLACING]]=5,$I$1," ")))))," ")</f>
        <v xml:space="preserve"> </v>
      </c>
      <c r="E5" s="6" t="str">
        <f t="shared" si="1"/>
        <v xml:space="preserve"> </v>
      </c>
    </row>
    <row r="6" spans="1:9" ht="30.75" customHeight="1" x14ac:dyDescent="0.2">
      <c r="A6" s="4" t="s">
        <v>90</v>
      </c>
      <c r="B6" s="17">
        <v>19.2</v>
      </c>
      <c r="C6" s="13">
        <f t="shared" si="0"/>
        <v>4</v>
      </c>
      <c r="D6" s="44">
        <f>IFERROR(IF(Table1626[[#This Row],[PLACING]]=1,$E$1,IF(Table1626[[#This Row],[PLACING]]=2,$F$1,IF(Table1626[[#This Row],[PLACING]]=3,$G$1,IF(Table1626[[#This Row],[PLACING]]=4,$H$1,IF(Table1626[[#This Row],[PLACING]]=5,$I$1," ")))))," ")</f>
        <v>60</v>
      </c>
      <c r="E6" s="6">
        <f t="shared" si="1"/>
        <v>1</v>
      </c>
    </row>
    <row r="7" spans="1:9" ht="30.75" customHeight="1" x14ac:dyDescent="0.2">
      <c r="A7" s="4" t="s">
        <v>91</v>
      </c>
      <c r="B7" s="17">
        <v>17.95</v>
      </c>
      <c r="C7" s="13">
        <f t="shared" si="0"/>
        <v>3</v>
      </c>
      <c r="D7" s="44">
        <f>IFERROR(IF(Table1626[[#This Row],[PLACING]]=1,$E$1,IF(Table1626[[#This Row],[PLACING]]=2,$F$1,IF(Table1626[[#This Row],[PLACING]]=3,$G$1,IF(Table1626[[#This Row],[PLACING]]=4,$H$1,IF(Table1626[[#This Row],[PLACING]]=5,$I$1," ")))))," ")</f>
        <v>80</v>
      </c>
      <c r="E7" s="6">
        <f t="shared" si="1"/>
        <v>2</v>
      </c>
    </row>
    <row r="8" spans="1:9" ht="30.75" customHeight="1" x14ac:dyDescent="0.2">
      <c r="A8" s="4" t="s">
        <v>92</v>
      </c>
      <c r="B8" s="17">
        <v>32.479999999999997</v>
      </c>
      <c r="C8" s="13">
        <f t="shared" si="0"/>
        <v>7</v>
      </c>
      <c r="D8" s="44" t="str">
        <f>IFERROR(IF(Table1626[[#This Row],[PLACING]]=1,$E$1,IF(Table1626[[#This Row],[PLACING]]=2,$F$1,IF(Table1626[[#This Row],[PLACING]]=3,$G$1,IF(Table1626[[#This Row],[PLACING]]=4,$H$1,IF(Table1626[[#This Row],[PLACING]]=5,$I$1," ")))))," ")</f>
        <v xml:space="preserve"> </v>
      </c>
      <c r="E8" s="6" t="str">
        <f t="shared" si="1"/>
        <v xml:space="preserve"> </v>
      </c>
    </row>
    <row r="9" spans="1:9" ht="30.75" customHeight="1" x14ac:dyDescent="0.2">
      <c r="A9" s="4" t="s">
        <v>93</v>
      </c>
      <c r="B9" s="17">
        <v>17.43</v>
      </c>
      <c r="C9" s="13">
        <f t="shared" si="0"/>
        <v>2</v>
      </c>
      <c r="D9" s="44">
        <f>IFERROR(IF(Table1626[[#This Row],[PLACING]]=1,$E$1,IF(Table1626[[#This Row],[PLACING]]=2,$F$1,IF(Table1626[[#This Row],[PLACING]]=3,$G$1,IF(Table1626[[#This Row],[PLACING]]=4,$H$1,IF(Table1626[[#This Row],[PLACING]]=5,$I$1," ")))))," ")</f>
        <v>120</v>
      </c>
      <c r="E9" s="6">
        <f t="shared" si="1"/>
        <v>3</v>
      </c>
    </row>
    <row r="10" spans="1:9" ht="30.75" customHeight="1" x14ac:dyDescent="0.2">
      <c r="A10" s="4" t="s">
        <v>94</v>
      </c>
      <c r="B10" s="17">
        <v>20.6</v>
      </c>
      <c r="C10" s="13">
        <f t="shared" si="0"/>
        <v>5</v>
      </c>
      <c r="D10" s="44">
        <f>IFERROR(IF(Table1626[[#This Row],[PLACING]]=1,$E$1,IF(Table1626[[#This Row],[PLACING]]=2,$F$1,IF(Table1626[[#This Row],[PLACING]]=3,$G$1,IF(Table1626[[#This Row],[PLACING]]=4,$H$1,IF(Table1626[[#This Row],[PLACING]]=5,$I$1," ")))))," ")</f>
        <v>40</v>
      </c>
      <c r="E10" s="6" t="str">
        <f t="shared" si="1"/>
        <v xml:space="preserve"> </v>
      </c>
    </row>
    <row r="11" spans="1:9" ht="30.75" customHeight="1" x14ac:dyDescent="0.2">
      <c r="A11" s="4"/>
      <c r="B11" s="18"/>
      <c r="C11" s="13" t="str">
        <f t="shared" si="0"/>
        <v xml:space="preserve"> </v>
      </c>
      <c r="D11" s="44" t="str">
        <f>IFERROR(IF(Table1626[[#This Row],[PLACING]]=1,$E$1,IF(Table1626[[#This Row],[PLACING]]=2,$F$1,IF(Table1626[[#This Row],[PLACING]]=3,$G$1,IF(Table1626[[#This Row],[PLACING]]=4,$H$1,IF(Table1626[[#This Row],[PLACING]]=5,$I$1," ")))))," ")</f>
        <v xml:space="preserve"> </v>
      </c>
      <c r="E11" s="6" t="str">
        <f t="shared" si="1"/>
        <v xml:space="preserve"> </v>
      </c>
    </row>
    <row r="12" spans="1:9" ht="30.75" customHeight="1" x14ac:dyDescent="0.2">
      <c r="A12" s="4"/>
      <c r="B12" s="18"/>
      <c r="C12" s="13" t="str">
        <f t="shared" si="0"/>
        <v xml:space="preserve"> </v>
      </c>
      <c r="D12" s="44" t="str">
        <f>IFERROR(IF(Table1626[[#This Row],[PLACING]]=1,$E$1,IF(Table1626[[#This Row],[PLACING]]=2,$F$1,IF(Table1626[[#This Row],[PLACING]]=3,$G$1,IF(Table1626[[#This Row],[PLACING]]=4,$H$1,IF(Table1626[[#This Row],[PLACING]]=5,$I$1," ")))))," ")</f>
        <v xml:space="preserve"> </v>
      </c>
      <c r="E12" s="6" t="str">
        <f t="shared" si="1"/>
        <v xml:space="preserve"> </v>
      </c>
    </row>
    <row r="13" spans="1:9" ht="30.75" customHeight="1" x14ac:dyDescent="0.2">
      <c r="A13" s="4"/>
      <c r="B13" s="18"/>
      <c r="C13" s="13" t="str">
        <f t="shared" si="0"/>
        <v xml:space="preserve"> </v>
      </c>
      <c r="D13" s="44" t="str">
        <f>IFERROR(IF(Table1626[[#This Row],[PLACING]]=1,$E$1,IF(Table1626[[#This Row],[PLACING]]=2,$F$1,IF(Table1626[[#This Row],[PLACING]]=3,$G$1,IF(Table1626[[#This Row],[PLACING]]=4,$H$1,IF(Table1626[[#This Row],[PLACING]]=5,$I$1," ")))))," ")</f>
        <v xml:space="preserve"> </v>
      </c>
      <c r="E13" s="6" t="str">
        <f t="shared" si="1"/>
        <v xml:space="preserve"> </v>
      </c>
    </row>
    <row r="14" spans="1:9" ht="30.75" customHeight="1" x14ac:dyDescent="0.2">
      <c r="A14" s="4"/>
      <c r="B14" s="18"/>
      <c r="C14" s="13" t="str">
        <f t="shared" si="0"/>
        <v xml:space="preserve"> </v>
      </c>
      <c r="D14" s="44" t="str">
        <f>IFERROR(IF(Table1626[[#This Row],[PLACING]]=1,$E$1,IF(Table1626[[#This Row],[PLACING]]=2,$F$1,IF(Table1626[[#This Row],[PLACING]]=3,$G$1,IF(Table1626[[#This Row],[PLACING]]=4,$H$1,IF(Table1626[[#This Row],[PLACING]]=5,$I$1," ")))))," ")</f>
        <v xml:space="preserve"> </v>
      </c>
      <c r="E14" s="6" t="str">
        <f t="shared" si="1"/>
        <v xml:space="preserve"> </v>
      </c>
    </row>
    <row r="15" spans="1:9" ht="30.75" customHeight="1" x14ac:dyDescent="0.2">
      <c r="A15" s="4"/>
      <c r="B15" s="18"/>
      <c r="C15" s="13" t="str">
        <f t="shared" si="0"/>
        <v xml:space="preserve"> </v>
      </c>
      <c r="D15" s="44" t="str">
        <f>IFERROR(IF(Table1626[[#This Row],[PLACING]]=1,$E$1,IF(Table1626[[#This Row],[PLACING]]=2,$F$1,IF(Table1626[[#This Row],[PLACING]]=3,$G$1,IF(Table1626[[#This Row],[PLACING]]=4,$H$1,IF(Table1626[[#This Row],[PLACING]]=5,$I$1," ")))))," ")</f>
        <v xml:space="preserve"> </v>
      </c>
      <c r="E15" s="6" t="str">
        <f t="shared" si="1"/>
        <v xml:space="preserve"> </v>
      </c>
    </row>
    <row r="16" spans="1:9" ht="30.75" customHeight="1" x14ac:dyDescent="0.2">
      <c r="A16" s="4"/>
      <c r="B16" s="18"/>
      <c r="C16" s="13" t="str">
        <f t="shared" si="0"/>
        <v xml:space="preserve"> </v>
      </c>
      <c r="D16" s="44" t="str">
        <f>IFERROR(IF(Table1626[[#This Row],[PLACING]]=1,$E$1,IF(Table1626[[#This Row],[PLACING]]=2,$F$1,IF(Table1626[[#This Row],[PLACING]]=3,$G$1,IF(Table1626[[#This Row],[PLACING]]=4,$H$1,IF(Table1626[[#This Row],[PLACING]]=5,$I$1," ")))))," ")</f>
        <v xml:space="preserve"> </v>
      </c>
      <c r="E16" s="6" t="str">
        <f t="shared" si="1"/>
        <v xml:space="preserve"> </v>
      </c>
    </row>
    <row r="17" spans="1:5" ht="30.75" customHeight="1" x14ac:dyDescent="0.2">
      <c r="A17" s="4"/>
      <c r="B17" s="18"/>
      <c r="C17" s="13" t="str">
        <f t="shared" si="0"/>
        <v xml:space="preserve"> </v>
      </c>
      <c r="D17" s="44" t="str">
        <f>IFERROR(IF(Table1626[[#This Row],[PLACING]]=1,$E$1,IF(Table1626[[#This Row],[PLACING]]=2,$F$1,IF(Table1626[[#This Row],[PLACING]]=3,$G$1,IF(Table1626[[#This Row],[PLACING]]=4,$H$1,IF(Table1626[[#This Row],[PLACING]]=5,$I$1," ")))))," ")</f>
        <v xml:space="preserve"> </v>
      </c>
      <c r="E17" s="6" t="str">
        <f t="shared" si="1"/>
        <v xml:space="preserve"> </v>
      </c>
    </row>
    <row r="18" spans="1:5" ht="30.75" customHeight="1" x14ac:dyDescent="0.2">
      <c r="A18" s="4"/>
      <c r="B18" s="18"/>
      <c r="C18" s="13" t="str">
        <f t="shared" si="0"/>
        <v xml:space="preserve"> </v>
      </c>
      <c r="D18" s="44" t="str">
        <f>IFERROR(IF(Table1626[[#This Row],[PLACING]]=1,$E$1,IF(Table1626[[#This Row],[PLACING]]=2,$F$1,IF(Table1626[[#This Row],[PLACING]]=3,$G$1,IF(Table1626[[#This Row],[PLACING]]=4,$H$1,IF(Table1626[[#This Row],[PLACING]]=5,$I$1," ")))))," ")</f>
        <v xml:space="preserve"> </v>
      </c>
      <c r="E18" s="6" t="str">
        <f t="shared" si="1"/>
        <v xml:space="preserve"> </v>
      </c>
    </row>
    <row r="19" spans="1:5" ht="30.75" customHeight="1" x14ac:dyDescent="0.2">
      <c r="A19" s="4"/>
      <c r="B19" s="18"/>
      <c r="C19" s="13" t="str">
        <f t="shared" si="0"/>
        <v xml:space="preserve"> </v>
      </c>
      <c r="D19" s="44" t="str">
        <f>IFERROR(IF(Table1626[[#This Row],[PLACING]]=1,$E$1,IF(Table1626[[#This Row],[PLACING]]=2,$F$1,IF(Table1626[[#This Row],[PLACING]]=3,$G$1,IF(Table1626[[#This Row],[PLACING]]=4,$H$1,IF(Table1626[[#This Row],[PLACING]]=5,$I$1," ")))))," ")</f>
        <v xml:space="preserve"> </v>
      </c>
      <c r="E19" s="6" t="str">
        <f t="shared" si="1"/>
        <v xml:space="preserve"> </v>
      </c>
    </row>
    <row r="20" spans="1:5" ht="30.75" customHeight="1" x14ac:dyDescent="0.2">
      <c r="A20" s="4"/>
      <c r="B20" s="18"/>
      <c r="C20" s="13" t="str">
        <f t="shared" si="0"/>
        <v xml:space="preserve"> </v>
      </c>
      <c r="D20" s="44" t="str">
        <f>IFERROR(IF(Table1626[[#This Row],[PLACING]]=1,$E$1,IF(Table1626[[#This Row],[PLACING]]=2,$F$1,IF(Table1626[[#This Row],[PLACING]]=3,$G$1,IF(Table1626[[#This Row],[PLACING]]=4,$H$1,IF(Table1626[[#This Row],[PLACING]]=5,$I$1," ")))))," ")</f>
        <v xml:space="preserve"> </v>
      </c>
      <c r="E20" s="6" t="str">
        <f t="shared" si="1"/>
        <v xml:space="preserve"> </v>
      </c>
    </row>
    <row r="21" spans="1:5" ht="30.75" customHeight="1" x14ac:dyDescent="0.2">
      <c r="A21" s="4"/>
      <c r="B21" s="18"/>
      <c r="C21" s="13" t="str">
        <f t="shared" si="0"/>
        <v xml:space="preserve"> </v>
      </c>
      <c r="D21" s="44" t="str">
        <f>IFERROR(IF(Table1626[[#This Row],[PLACING]]=1,$E$1,IF(Table1626[[#This Row],[PLACING]]=2,$F$1,IF(Table1626[[#This Row],[PLACING]]=3,$G$1,IF(Table1626[[#This Row],[PLACING]]=4,$H$1,IF(Table1626[[#This Row],[PLACING]]=5,$I$1," ")))))," ")</f>
        <v xml:space="preserve"> </v>
      </c>
      <c r="E21" s="6" t="str">
        <f t="shared" si="1"/>
        <v xml:space="preserve"> </v>
      </c>
    </row>
    <row r="22" spans="1:5" ht="30.75" customHeight="1" x14ac:dyDescent="0.2">
      <c r="A22" s="4"/>
      <c r="B22" s="18"/>
      <c r="C22" s="13" t="str">
        <f t="shared" si="0"/>
        <v xml:space="preserve"> </v>
      </c>
      <c r="D22" s="44" t="str">
        <f>IFERROR(IF(Table1626[[#This Row],[PLACING]]=1,$E$1,IF(Table1626[[#This Row],[PLACING]]=2,$F$1,IF(Table1626[[#This Row],[PLACING]]=3,$G$1,IF(Table1626[[#This Row],[PLACING]]=4,$H$1,IF(Table1626[[#This Row],[PLACING]]=5,$I$1," ")))))," ")</f>
        <v xml:space="preserve"> </v>
      </c>
      <c r="E22" s="6" t="str">
        <f t="shared" si="1"/>
        <v xml:space="preserve"> </v>
      </c>
    </row>
  </sheetData>
  <mergeCells count="1">
    <mergeCell ref="A1:D1"/>
  </mergeCells>
  <pageMargins left="0.5" right="0.5" top="0.75" bottom="0.75" header="0.3" footer="0.3"/>
  <pageSetup orientation="portrait" horizontalDpi="4294967293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6E652-4003-429F-A3BC-3F86AEFA7075}">
  <dimension ref="A1:E21"/>
  <sheetViews>
    <sheetView zoomScaleNormal="100" workbookViewId="0">
      <selection activeCell="C13" sqref="C13"/>
    </sheetView>
  </sheetViews>
  <sheetFormatPr baseColWidth="10" defaultColWidth="8.83203125" defaultRowHeight="15" x14ac:dyDescent="0.2"/>
  <cols>
    <col min="1" max="1" width="38.6640625" customWidth="1"/>
    <col min="2" max="2" width="18.6640625" customWidth="1"/>
    <col min="3" max="3" width="16.33203125" bestFit="1" customWidth="1"/>
    <col min="4" max="4" width="14.6640625" customWidth="1"/>
    <col min="5" max="5" width="10.6640625" customWidth="1"/>
  </cols>
  <sheetData>
    <row r="1" spans="1:5" x14ac:dyDescent="0.2">
      <c r="A1" t="s">
        <v>41</v>
      </c>
    </row>
    <row r="2" spans="1:5" x14ac:dyDescent="0.2">
      <c r="A2" t="str">
        <f>'S2 Hot Saw 100 CC - Int Champ'!A3</f>
        <v>Lars Hobenshield</v>
      </c>
      <c r="C2" s="39" t="s">
        <v>42</v>
      </c>
      <c r="E2" t="s">
        <v>49</v>
      </c>
    </row>
    <row r="3" spans="1:5" x14ac:dyDescent="0.2">
      <c r="A3" t="str">
        <f>'S2 Hot Saw 100 CC - Int Champ'!A4</f>
        <v>Dave Enderud</v>
      </c>
      <c r="C3" s="36">
        <v>0</v>
      </c>
      <c r="E3" t="s">
        <v>50</v>
      </c>
    </row>
    <row r="4" spans="1:5" x14ac:dyDescent="0.2">
      <c r="A4" t="str">
        <f>'S2 Hot Saw 100 CC - Int Champ'!A5</f>
        <v>Jake Hewit</v>
      </c>
      <c r="C4" s="36" t="s">
        <v>89</v>
      </c>
    </row>
    <row r="5" spans="1:5" x14ac:dyDescent="0.2">
      <c r="A5" t="str">
        <f>'S2 Hot Saw 100 CC - Int Champ'!A6</f>
        <v>Jon Seinen</v>
      </c>
      <c r="C5" s="36" t="s">
        <v>94</v>
      </c>
    </row>
    <row r="6" spans="1:5" x14ac:dyDescent="0.2">
      <c r="A6" t="str">
        <f>'S2 Hot Saw 100 CC - Int Champ'!A7</f>
        <v>Gabe Elmore</v>
      </c>
      <c r="C6" s="36" t="s">
        <v>93</v>
      </c>
    </row>
    <row r="7" spans="1:5" x14ac:dyDescent="0.2">
      <c r="A7" t="str">
        <f>'S2 Hot Saw 100 CC - Int Champ'!A8</f>
        <v>Dean Elmore</v>
      </c>
      <c r="C7" s="36" t="s">
        <v>90</v>
      </c>
    </row>
    <row r="8" spans="1:5" x14ac:dyDescent="0.2">
      <c r="A8">
        <f>'S2 Hot Saw 100 CC - Int Champ'!A9</f>
        <v>0</v>
      </c>
      <c r="C8" s="36" t="s">
        <v>92</v>
      </c>
    </row>
    <row r="9" spans="1:5" x14ac:dyDescent="0.2">
      <c r="A9">
        <f>'S2 Hot Saw 100 CC - Int Champ'!A10</f>
        <v>0</v>
      </c>
      <c r="C9" s="36" t="s">
        <v>80</v>
      </c>
    </row>
    <row r="10" spans="1:5" x14ac:dyDescent="0.2">
      <c r="A10">
        <f>'S2 Hot Saw 100 CC - Int Champ'!A11</f>
        <v>0</v>
      </c>
      <c r="C10" s="36" t="s">
        <v>43</v>
      </c>
    </row>
    <row r="11" spans="1:5" x14ac:dyDescent="0.2">
      <c r="A11">
        <f>'S2 Hot Saw 100 CC - Int Champ'!A12</f>
        <v>0</v>
      </c>
    </row>
    <row r="12" spans="1:5" x14ac:dyDescent="0.2">
      <c r="A12">
        <f>'S2 Hot Saw 100 CC - Int Champ'!A13</f>
        <v>0</v>
      </c>
    </row>
    <row r="13" spans="1:5" x14ac:dyDescent="0.2">
      <c r="A13">
        <f>'S2 Hot Saw 100 CC - Int Champ'!A14</f>
        <v>0</v>
      </c>
    </row>
    <row r="14" spans="1:5" x14ac:dyDescent="0.2">
      <c r="A14">
        <f>'S2 Hot Saw 100 CC - Int Champ'!A15</f>
        <v>0</v>
      </c>
    </row>
    <row r="15" spans="1:5" x14ac:dyDescent="0.2">
      <c r="A15">
        <f>'S2 Hot Saw 100 CC - Int Champ'!A16</f>
        <v>0</v>
      </c>
    </row>
    <row r="16" spans="1:5" x14ac:dyDescent="0.2">
      <c r="A16">
        <f>'S2 Hot Saw 100 CC - Int Champ'!A17</f>
        <v>0</v>
      </c>
    </row>
    <row r="17" spans="1:1" x14ac:dyDescent="0.2">
      <c r="A17">
        <f>'S2 Hot Saw 100 CC - Int Champ'!A18</f>
        <v>0</v>
      </c>
    </row>
    <row r="18" spans="1:1" x14ac:dyDescent="0.2">
      <c r="A18">
        <f>'S2 Hot Saw 100 CC - Int Champ'!A19</f>
        <v>0</v>
      </c>
    </row>
    <row r="19" spans="1:1" x14ac:dyDescent="0.2">
      <c r="A19">
        <f>'S2 Hot Saw 100 CC - Int Champ'!A20</f>
        <v>0</v>
      </c>
    </row>
    <row r="20" spans="1:1" x14ac:dyDescent="0.2">
      <c r="A20">
        <f>'S2 Hot Saw 100 CC - Int Champ'!A21</f>
        <v>0</v>
      </c>
    </row>
    <row r="21" spans="1:1" x14ac:dyDescent="0.2">
      <c r="A21">
        <f>'S2 Hot Saw 100 CC - Int Champ'!A22</f>
        <v>0</v>
      </c>
    </row>
  </sheetData>
  <pageMargins left="0.7" right="0.7" top="0.75" bottom="0.75" header="0.3" footer="0.3"/>
  <pageSetup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2"/>
  <sheetViews>
    <sheetView zoomScaleNormal="100" workbookViewId="0">
      <selection activeCell="A5" sqref="A5"/>
    </sheetView>
  </sheetViews>
  <sheetFormatPr baseColWidth="10" defaultColWidth="9.1640625" defaultRowHeight="15" x14ac:dyDescent="0.2"/>
  <cols>
    <col min="1" max="1" width="38.6640625" customWidth="1"/>
    <col min="2" max="3" width="18.6640625" customWidth="1"/>
    <col min="4" max="4" width="14.6640625" customWidth="1"/>
    <col min="5" max="5" width="10.6640625" customWidth="1"/>
  </cols>
  <sheetData>
    <row r="1" spans="1:9" ht="43.5" customHeight="1" x14ac:dyDescent="0.55000000000000004">
      <c r="A1" s="64" t="s">
        <v>28</v>
      </c>
      <c r="B1" s="64"/>
      <c r="C1" s="64"/>
      <c r="D1" s="64"/>
      <c r="E1" s="35">
        <v>200</v>
      </c>
      <c r="F1" s="35">
        <v>120</v>
      </c>
      <c r="G1" s="35">
        <v>80</v>
      </c>
      <c r="H1" s="35">
        <v>60</v>
      </c>
      <c r="I1" s="35">
        <v>40</v>
      </c>
    </row>
    <row r="2" spans="1:9" ht="30.75" customHeight="1" x14ac:dyDescent="0.2">
      <c r="A2" s="7" t="s">
        <v>0</v>
      </c>
      <c r="B2" s="5" t="s">
        <v>1</v>
      </c>
      <c r="C2" s="5" t="s">
        <v>2</v>
      </c>
      <c r="D2" s="14" t="s">
        <v>3</v>
      </c>
    </row>
    <row r="3" spans="1:9" ht="30.75" customHeight="1" x14ac:dyDescent="0.2">
      <c r="A3" s="4" t="s">
        <v>80</v>
      </c>
      <c r="B3" s="17">
        <v>10.81</v>
      </c>
      <c r="C3" s="13">
        <f t="shared" ref="C3:C22" si="0">IFERROR(RANK(B3,$B$3:$B$22,1)," ")</f>
        <v>1</v>
      </c>
      <c r="D3" s="44">
        <f>IFERROR(IF(Table4[[#This Row],[PLACING]]=1,$E$1,IF(Table4[[#This Row],[PLACING]]=2,$F$1,IF(Table4[[#This Row],[PLACING]]=3,$G$1,IF(Table4[[#This Row],[PLACING]]=4,$H$1,IF(Table4[[#This Row],[PLACING]]=5,$I$1," ")))))," ")</f>
        <v>200</v>
      </c>
      <c r="E3" s="6">
        <f>IFERROR(IF(C3=1,5,IF(C3=2,3,IF(C3=3,2,IF(C3=4,1," "))))," ")</f>
        <v>5</v>
      </c>
    </row>
    <row r="4" spans="1:9" ht="30.75" customHeight="1" x14ac:dyDescent="0.2">
      <c r="A4" s="4" t="s">
        <v>89</v>
      </c>
      <c r="B4" s="17">
        <v>19.8</v>
      </c>
      <c r="C4" s="13">
        <f t="shared" si="0"/>
        <v>4</v>
      </c>
      <c r="D4" s="44">
        <f>IFERROR(IF(Table4[[#This Row],[PLACING]]=1,$E$1,IF(Table4[[#This Row],[PLACING]]=2,$F$1,IF(Table4[[#This Row],[PLACING]]=3,$G$1,IF(Table4[[#This Row],[PLACING]]=4,$H$1,IF(Table4[[#This Row],[PLACING]]=5,$I$1," ")))))," ")</f>
        <v>60</v>
      </c>
      <c r="E4" s="6">
        <f t="shared" ref="E4:E22" si="1">IFERROR(IF(C4=1,5,IF(C4=2,3,IF(C4=3,2,IF(C4=4,1," "))))," ")</f>
        <v>1</v>
      </c>
    </row>
    <row r="5" spans="1:9" ht="30.75" customHeight="1" x14ac:dyDescent="0.2">
      <c r="A5" s="4" t="s">
        <v>90</v>
      </c>
      <c r="B5" s="17">
        <v>17.53</v>
      </c>
      <c r="C5" s="13">
        <f t="shared" si="0"/>
        <v>3</v>
      </c>
      <c r="D5" s="44">
        <f>IFERROR(IF(Table4[[#This Row],[PLACING]]=1,$E$1,IF(Table4[[#This Row],[PLACING]]=2,$F$1,IF(Table4[[#This Row],[PLACING]]=3,$G$1,IF(Table4[[#This Row],[PLACING]]=4,$H$1,IF(Table4[[#This Row],[PLACING]]=5,$I$1," ")))))," ")</f>
        <v>80</v>
      </c>
      <c r="E5" s="6">
        <f t="shared" si="1"/>
        <v>2</v>
      </c>
    </row>
    <row r="6" spans="1:9" ht="30.75" customHeight="1" x14ac:dyDescent="0.2">
      <c r="A6" s="4" t="s">
        <v>92</v>
      </c>
      <c r="B6" s="17">
        <v>22.75</v>
      </c>
      <c r="C6" s="13">
        <f t="shared" si="0"/>
        <v>5</v>
      </c>
      <c r="D6" s="44">
        <f>IFERROR(IF(Table4[[#This Row],[PLACING]]=1,$E$1,IF(Table4[[#This Row],[PLACING]]=2,$F$1,IF(Table4[[#This Row],[PLACING]]=3,$G$1,IF(Table4[[#This Row],[PLACING]]=4,$H$1,IF(Table4[[#This Row],[PLACING]]=5,$I$1," ")))))," ")</f>
        <v>40</v>
      </c>
      <c r="E6" s="6" t="str">
        <f t="shared" si="1"/>
        <v xml:space="preserve"> </v>
      </c>
    </row>
    <row r="7" spans="1:9" ht="30.75" customHeight="1" x14ac:dyDescent="0.2">
      <c r="A7" s="4" t="s">
        <v>93</v>
      </c>
      <c r="B7" s="17">
        <v>24.5</v>
      </c>
      <c r="C7" s="13">
        <f t="shared" si="0"/>
        <v>6</v>
      </c>
      <c r="D7" s="44" t="str">
        <f>IFERROR(IF(Table4[[#This Row],[PLACING]]=1,$E$1,IF(Table4[[#This Row],[PLACING]]=2,$F$1,IF(Table4[[#This Row],[PLACING]]=3,$G$1,IF(Table4[[#This Row],[PLACING]]=4,$H$1,IF(Table4[[#This Row],[PLACING]]=5,$I$1," ")))))," ")</f>
        <v xml:space="preserve"> </v>
      </c>
      <c r="E7" s="6" t="str">
        <f t="shared" si="1"/>
        <v xml:space="preserve"> </v>
      </c>
    </row>
    <row r="8" spans="1:9" ht="30.75" customHeight="1" x14ac:dyDescent="0.2">
      <c r="A8" s="4" t="s">
        <v>94</v>
      </c>
      <c r="B8" s="18">
        <v>17.399999999999999</v>
      </c>
      <c r="C8" s="13">
        <f t="shared" si="0"/>
        <v>2</v>
      </c>
      <c r="D8" s="44">
        <f>IFERROR(IF(Table4[[#This Row],[PLACING]]=1,$E$1,IF(Table4[[#This Row],[PLACING]]=2,$F$1,IF(Table4[[#This Row],[PLACING]]=3,$G$1,IF(Table4[[#This Row],[PLACING]]=4,$H$1,IF(Table4[[#This Row],[PLACING]]=5,$I$1," ")))))," ")</f>
        <v>120</v>
      </c>
      <c r="E8" s="6">
        <f t="shared" si="1"/>
        <v>3</v>
      </c>
    </row>
    <row r="9" spans="1:9" ht="30.75" customHeight="1" x14ac:dyDescent="0.2">
      <c r="A9" s="4"/>
      <c r="B9" s="18"/>
      <c r="C9" s="13" t="str">
        <f t="shared" si="0"/>
        <v xml:space="preserve"> </v>
      </c>
      <c r="D9" s="44" t="str">
        <f>IFERROR(IF(Table4[[#This Row],[PLACING]]=1,$E$1,IF(Table4[[#This Row],[PLACING]]=2,$F$1,IF(Table4[[#This Row],[PLACING]]=3,$G$1,IF(Table4[[#This Row],[PLACING]]=4,$H$1,IF(Table4[[#This Row],[PLACING]]=5,$I$1," ")))))," ")</f>
        <v xml:space="preserve"> </v>
      </c>
      <c r="E9" s="6" t="str">
        <f t="shared" si="1"/>
        <v xml:space="preserve"> </v>
      </c>
    </row>
    <row r="10" spans="1:9" ht="30.75" customHeight="1" x14ac:dyDescent="0.2">
      <c r="A10" s="4"/>
      <c r="B10" s="18"/>
      <c r="C10" s="13" t="str">
        <f t="shared" si="0"/>
        <v xml:space="preserve"> </v>
      </c>
      <c r="D10" s="44" t="str">
        <f>IFERROR(IF(Table4[[#This Row],[PLACING]]=1,$E$1,IF(Table4[[#This Row],[PLACING]]=2,$F$1,IF(Table4[[#This Row],[PLACING]]=3,$G$1,IF(Table4[[#This Row],[PLACING]]=4,$H$1,IF(Table4[[#This Row],[PLACING]]=5,$I$1," ")))))," ")</f>
        <v xml:space="preserve"> </v>
      </c>
      <c r="E10" s="6" t="str">
        <f t="shared" si="1"/>
        <v xml:space="preserve"> </v>
      </c>
    </row>
    <row r="11" spans="1:9" ht="30.75" customHeight="1" x14ac:dyDescent="0.2">
      <c r="A11" s="4"/>
      <c r="B11" s="18"/>
      <c r="C11" s="13" t="str">
        <f t="shared" si="0"/>
        <v xml:space="preserve"> </v>
      </c>
      <c r="D11" s="44" t="str">
        <f>IFERROR(IF(Table4[[#This Row],[PLACING]]=1,$E$1,IF(Table4[[#This Row],[PLACING]]=2,$F$1,IF(Table4[[#This Row],[PLACING]]=3,$G$1,IF(Table4[[#This Row],[PLACING]]=4,$H$1,IF(Table4[[#This Row],[PLACING]]=5,$I$1," ")))))," ")</f>
        <v xml:space="preserve"> </v>
      </c>
      <c r="E11" s="6" t="str">
        <f t="shared" si="1"/>
        <v xml:space="preserve"> </v>
      </c>
    </row>
    <row r="12" spans="1:9" ht="30.75" customHeight="1" x14ac:dyDescent="0.2">
      <c r="A12" s="4"/>
      <c r="B12" s="18"/>
      <c r="C12" s="13" t="str">
        <f t="shared" si="0"/>
        <v xml:space="preserve"> </v>
      </c>
      <c r="D12" s="44" t="str">
        <f>IFERROR(IF(Table4[[#This Row],[PLACING]]=1,$E$1,IF(Table4[[#This Row],[PLACING]]=2,$F$1,IF(Table4[[#This Row],[PLACING]]=3,$G$1,IF(Table4[[#This Row],[PLACING]]=4,$H$1,IF(Table4[[#This Row],[PLACING]]=5,$I$1," ")))))," ")</f>
        <v xml:space="preserve"> </v>
      </c>
      <c r="E12" s="6" t="str">
        <f t="shared" si="1"/>
        <v xml:space="preserve"> </v>
      </c>
    </row>
    <row r="13" spans="1:9" ht="30.75" customHeight="1" x14ac:dyDescent="0.2">
      <c r="A13" s="4"/>
      <c r="B13" s="18"/>
      <c r="C13" s="13" t="str">
        <f t="shared" si="0"/>
        <v xml:space="preserve"> </v>
      </c>
      <c r="D13" s="44" t="str">
        <f>IFERROR(IF(Table4[[#This Row],[PLACING]]=1,$E$1,IF(Table4[[#This Row],[PLACING]]=2,$F$1,IF(Table4[[#This Row],[PLACING]]=3,$G$1,IF(Table4[[#This Row],[PLACING]]=4,$H$1,IF(Table4[[#This Row],[PLACING]]=5,$I$1," ")))))," ")</f>
        <v xml:space="preserve"> </v>
      </c>
      <c r="E13" s="6" t="str">
        <f t="shared" si="1"/>
        <v xml:space="preserve"> </v>
      </c>
    </row>
    <row r="14" spans="1:9" ht="30.75" customHeight="1" x14ac:dyDescent="0.2">
      <c r="A14" s="4"/>
      <c r="B14" s="18"/>
      <c r="C14" s="13" t="str">
        <f t="shared" si="0"/>
        <v xml:space="preserve"> </v>
      </c>
      <c r="D14" s="44" t="str">
        <f>IFERROR(IF(Table4[[#This Row],[PLACING]]=1,$E$1,IF(Table4[[#This Row],[PLACING]]=2,$F$1,IF(Table4[[#This Row],[PLACING]]=3,$G$1,IF(Table4[[#This Row],[PLACING]]=4,$H$1,IF(Table4[[#This Row],[PLACING]]=5,$I$1," ")))))," ")</f>
        <v xml:space="preserve"> </v>
      </c>
      <c r="E14" s="6" t="str">
        <f t="shared" si="1"/>
        <v xml:space="preserve"> </v>
      </c>
    </row>
    <row r="15" spans="1:9" ht="30.75" customHeight="1" x14ac:dyDescent="0.2">
      <c r="A15" s="4"/>
      <c r="B15" s="18"/>
      <c r="C15" s="13" t="str">
        <f t="shared" si="0"/>
        <v xml:space="preserve"> </v>
      </c>
      <c r="D15" s="44" t="str">
        <f>IFERROR(IF(Table4[[#This Row],[PLACING]]=1,$E$1,IF(Table4[[#This Row],[PLACING]]=2,$F$1,IF(Table4[[#This Row],[PLACING]]=3,$G$1,IF(Table4[[#This Row],[PLACING]]=4,$H$1,IF(Table4[[#This Row],[PLACING]]=5,$I$1," ")))))," ")</f>
        <v xml:space="preserve"> </v>
      </c>
      <c r="E15" s="6" t="str">
        <f t="shared" si="1"/>
        <v xml:space="preserve"> </v>
      </c>
    </row>
    <row r="16" spans="1:9" ht="30.75" customHeight="1" x14ac:dyDescent="0.2">
      <c r="A16" s="4"/>
      <c r="B16" s="18"/>
      <c r="C16" s="13" t="str">
        <f t="shared" si="0"/>
        <v xml:space="preserve"> </v>
      </c>
      <c r="D16" s="44" t="str">
        <f>IFERROR(IF(Table4[[#This Row],[PLACING]]=1,$E$1,IF(Table4[[#This Row],[PLACING]]=2,$F$1,IF(Table4[[#This Row],[PLACING]]=3,$G$1,IF(Table4[[#This Row],[PLACING]]=4,$H$1,IF(Table4[[#This Row],[PLACING]]=5,$I$1," ")))))," ")</f>
        <v xml:space="preserve"> </v>
      </c>
      <c r="E16" s="6" t="str">
        <f t="shared" si="1"/>
        <v xml:space="preserve"> </v>
      </c>
    </row>
    <row r="17" spans="1:5" ht="30.75" customHeight="1" x14ac:dyDescent="0.2">
      <c r="A17" s="4"/>
      <c r="B17" s="18"/>
      <c r="C17" s="13" t="str">
        <f t="shared" si="0"/>
        <v xml:space="preserve"> </v>
      </c>
      <c r="D17" s="44" t="str">
        <f>IFERROR(IF(Table4[[#This Row],[PLACING]]=1,$E$1,IF(Table4[[#This Row],[PLACING]]=2,$F$1,IF(Table4[[#This Row],[PLACING]]=3,$G$1,IF(Table4[[#This Row],[PLACING]]=4,$H$1,IF(Table4[[#This Row],[PLACING]]=5,$I$1," ")))))," ")</f>
        <v xml:space="preserve"> </v>
      </c>
      <c r="E17" s="6" t="str">
        <f t="shared" si="1"/>
        <v xml:space="preserve"> </v>
      </c>
    </row>
    <row r="18" spans="1:5" ht="30.75" customHeight="1" x14ac:dyDescent="0.2">
      <c r="A18" s="4"/>
      <c r="B18" s="18"/>
      <c r="C18" s="13" t="str">
        <f t="shared" si="0"/>
        <v xml:space="preserve"> </v>
      </c>
      <c r="D18" s="44" t="str">
        <f>IFERROR(IF(Table4[[#This Row],[PLACING]]=1,$E$1,IF(Table4[[#This Row],[PLACING]]=2,$F$1,IF(Table4[[#This Row],[PLACING]]=3,$G$1,IF(Table4[[#This Row],[PLACING]]=4,$H$1,IF(Table4[[#This Row],[PLACING]]=5,$I$1," ")))))," ")</f>
        <v xml:space="preserve"> </v>
      </c>
      <c r="E18" s="6" t="str">
        <f t="shared" si="1"/>
        <v xml:space="preserve"> </v>
      </c>
    </row>
    <row r="19" spans="1:5" ht="30.75" customHeight="1" x14ac:dyDescent="0.2">
      <c r="A19" s="4"/>
      <c r="B19" s="18"/>
      <c r="C19" s="13" t="str">
        <f t="shared" si="0"/>
        <v xml:space="preserve"> </v>
      </c>
      <c r="D19" s="44" t="str">
        <f>IFERROR(IF(Table4[[#This Row],[PLACING]]=1,$E$1,IF(Table4[[#This Row],[PLACING]]=2,$F$1,IF(Table4[[#This Row],[PLACING]]=3,$G$1,IF(Table4[[#This Row],[PLACING]]=4,$H$1,IF(Table4[[#This Row],[PLACING]]=5,$I$1," ")))))," ")</f>
        <v xml:space="preserve"> </v>
      </c>
      <c r="E19" s="6" t="str">
        <f t="shared" si="1"/>
        <v xml:space="preserve"> </v>
      </c>
    </row>
    <row r="20" spans="1:5" ht="30.75" customHeight="1" x14ac:dyDescent="0.2">
      <c r="A20" s="4"/>
      <c r="B20" s="18"/>
      <c r="C20" s="13" t="str">
        <f t="shared" si="0"/>
        <v xml:space="preserve"> </v>
      </c>
      <c r="D20" s="44" t="str">
        <f>IFERROR(IF(Table4[[#This Row],[PLACING]]=1,$E$1,IF(Table4[[#This Row],[PLACING]]=2,$F$1,IF(Table4[[#This Row],[PLACING]]=3,$G$1,IF(Table4[[#This Row],[PLACING]]=4,$H$1,IF(Table4[[#This Row],[PLACING]]=5,$I$1," ")))))," ")</f>
        <v xml:space="preserve"> </v>
      </c>
      <c r="E20" s="6" t="str">
        <f t="shared" si="1"/>
        <v xml:space="preserve"> </v>
      </c>
    </row>
    <row r="21" spans="1:5" ht="30.75" customHeight="1" x14ac:dyDescent="0.2">
      <c r="A21" s="4"/>
      <c r="B21" s="18"/>
      <c r="C21" s="13" t="str">
        <f t="shared" si="0"/>
        <v xml:space="preserve"> </v>
      </c>
      <c r="D21" s="44" t="str">
        <f>IFERROR(IF(Table4[[#This Row],[PLACING]]=1,$E$1,IF(Table4[[#This Row],[PLACING]]=2,$F$1,IF(Table4[[#This Row],[PLACING]]=3,$G$1,IF(Table4[[#This Row],[PLACING]]=4,$H$1,IF(Table4[[#This Row],[PLACING]]=5,$I$1," ")))))," ")</f>
        <v xml:space="preserve"> </v>
      </c>
      <c r="E21" s="6" t="str">
        <f t="shared" si="1"/>
        <v xml:space="preserve"> </v>
      </c>
    </row>
    <row r="22" spans="1:5" ht="30.75" customHeight="1" x14ac:dyDescent="0.2">
      <c r="A22" s="4"/>
      <c r="B22" s="18"/>
      <c r="C22" s="13" t="str">
        <f t="shared" si="0"/>
        <v xml:space="preserve"> </v>
      </c>
      <c r="D22" s="44" t="str">
        <f>IFERROR(IF(Table4[[#This Row],[PLACING]]=1,$E$1,IF(Table4[[#This Row],[PLACING]]=2,$F$1,IF(Table4[[#This Row],[PLACING]]=3,$G$1,IF(Table4[[#This Row],[PLACING]]=4,$H$1,IF(Table4[[#This Row],[PLACING]]=5,$I$1," ")))))," ")</f>
        <v xml:space="preserve"> </v>
      </c>
      <c r="E22" s="6" t="str">
        <f t="shared" si="1"/>
        <v xml:space="preserve"> </v>
      </c>
    </row>
  </sheetData>
  <mergeCells count="1">
    <mergeCell ref="A1:D1"/>
  </mergeCells>
  <pageMargins left="0.5" right="0.5" top="0.75" bottom="0.75" header="0.3" footer="0.3"/>
  <pageSetup orientation="portrait" horizontalDpi="4294967293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D2C94-89A0-4936-AC82-0876D3A2555E}">
  <dimension ref="A1:E206"/>
  <sheetViews>
    <sheetView zoomScaleNormal="100" workbookViewId="0">
      <selection activeCell="C16" sqref="C16"/>
    </sheetView>
  </sheetViews>
  <sheetFormatPr baseColWidth="10" defaultColWidth="8.83203125" defaultRowHeight="15" x14ac:dyDescent="0.2"/>
  <cols>
    <col min="1" max="1" width="38.6640625" customWidth="1"/>
    <col min="2" max="2" width="18.6640625" customWidth="1"/>
    <col min="3" max="3" width="29.6640625" bestFit="1" customWidth="1"/>
    <col min="4" max="4" width="14.6640625" customWidth="1"/>
    <col min="5" max="5" width="10.6640625" customWidth="1"/>
  </cols>
  <sheetData>
    <row r="1" spans="1:5" x14ac:dyDescent="0.2">
      <c r="A1" t="s">
        <v>44</v>
      </c>
    </row>
    <row r="2" spans="1:5" x14ac:dyDescent="0.2">
      <c r="A2" t="str">
        <f>'S3 Mens Choker'!A3</f>
        <v>Lars Hobenshield</v>
      </c>
      <c r="C2" s="39" t="s">
        <v>42</v>
      </c>
      <c r="E2" t="s">
        <v>51</v>
      </c>
    </row>
    <row r="3" spans="1:5" x14ac:dyDescent="0.2">
      <c r="A3" t="str">
        <f>'S3 Mens Choker'!A4</f>
        <v>Hermann Schonbachler</v>
      </c>
      <c r="C3" s="36">
        <v>0</v>
      </c>
      <c r="E3" t="s">
        <v>52</v>
      </c>
    </row>
    <row r="4" spans="1:5" x14ac:dyDescent="0.2">
      <c r="A4" t="str">
        <f>'S3 Mens Choker'!A5</f>
        <v>Dave Enderud</v>
      </c>
      <c r="C4" s="36" t="s">
        <v>100</v>
      </c>
      <c r="E4" t="s">
        <v>53</v>
      </c>
    </row>
    <row r="5" spans="1:5" x14ac:dyDescent="0.2">
      <c r="A5" t="str">
        <f>'S3 Mens Choker'!A6</f>
        <v>Cameron Arthurs</v>
      </c>
      <c r="C5" s="36" t="s">
        <v>107</v>
      </c>
      <c r="E5" t="s">
        <v>54</v>
      </c>
    </row>
    <row r="6" spans="1:5" x14ac:dyDescent="0.2">
      <c r="A6" t="str">
        <f>'S3 Mens Choker'!A7</f>
        <v>Jake Hewit</v>
      </c>
      <c r="C6" s="36" t="s">
        <v>81</v>
      </c>
      <c r="E6" t="s">
        <v>55</v>
      </c>
    </row>
    <row r="7" spans="1:5" x14ac:dyDescent="0.2">
      <c r="A7" t="str">
        <f>'S3 Mens Choker'!A8</f>
        <v>Karl Bischoff</v>
      </c>
      <c r="C7" s="36" t="s">
        <v>91</v>
      </c>
      <c r="E7" t="s">
        <v>56</v>
      </c>
    </row>
    <row r="8" spans="1:5" x14ac:dyDescent="0.2">
      <c r="A8" t="str">
        <f>'S3 Mens Choker'!A9</f>
        <v>Don Chinnick</v>
      </c>
      <c r="C8" s="36" t="s">
        <v>106</v>
      </c>
      <c r="E8" t="s">
        <v>57</v>
      </c>
    </row>
    <row r="9" spans="1:5" x14ac:dyDescent="0.2">
      <c r="A9" t="str">
        <f>'S3 Mens Choker'!A10</f>
        <v>Paul Wadman</v>
      </c>
      <c r="C9" s="36" t="s">
        <v>89</v>
      </c>
      <c r="E9" t="s">
        <v>58</v>
      </c>
    </row>
    <row r="10" spans="1:5" x14ac:dyDescent="0.2">
      <c r="A10" t="str">
        <f>'S3 Mens Choker'!A11</f>
        <v>Eric Seinen</v>
      </c>
      <c r="C10" s="36" t="s">
        <v>94</v>
      </c>
      <c r="E10" t="s">
        <v>59</v>
      </c>
    </row>
    <row r="11" spans="1:5" x14ac:dyDescent="0.2">
      <c r="A11" t="str">
        <f>'S3 Mens Choker'!A12</f>
        <v>Atli Halvorson</v>
      </c>
      <c r="C11" s="36" t="s">
        <v>84</v>
      </c>
      <c r="E11" t="s">
        <v>60</v>
      </c>
    </row>
    <row r="12" spans="1:5" x14ac:dyDescent="0.2">
      <c r="A12" t="str">
        <f>'S3 Mens Choker'!A13</f>
        <v>Gabe Elmore</v>
      </c>
      <c r="C12" s="36" t="s">
        <v>98</v>
      </c>
      <c r="E12" t="s">
        <v>61</v>
      </c>
    </row>
    <row r="13" spans="1:5" x14ac:dyDescent="0.2">
      <c r="A13" t="str">
        <f>'S3 Mens Choker'!A14</f>
        <v>Dean Elmore</v>
      </c>
      <c r="C13" s="36" t="s">
        <v>93</v>
      </c>
      <c r="E13" t="s">
        <v>62</v>
      </c>
    </row>
    <row r="14" spans="1:5" x14ac:dyDescent="0.2">
      <c r="A14" t="str">
        <f>'S3 Mens Choker'!A15</f>
        <v>Peter Aman</v>
      </c>
      <c r="C14" s="36" t="s">
        <v>146</v>
      </c>
    </row>
    <row r="15" spans="1:5" x14ac:dyDescent="0.2">
      <c r="A15" t="str">
        <f>'S3 Mens Choker'!A16</f>
        <v>Gerry Lambert</v>
      </c>
      <c r="C15" s="36" t="s">
        <v>137</v>
      </c>
    </row>
    <row r="16" spans="1:5" x14ac:dyDescent="0.2">
      <c r="A16" t="str">
        <f>'S3 Mens Choker'!A17</f>
        <v>Gabriel Courchesne-Normandin</v>
      </c>
      <c r="C16" s="36" t="s">
        <v>95</v>
      </c>
    </row>
    <row r="17" spans="1:3" x14ac:dyDescent="0.2">
      <c r="A17">
        <f>'S3 Mens Choker'!A18</f>
        <v>0</v>
      </c>
      <c r="C17" s="36" t="s">
        <v>109</v>
      </c>
    </row>
    <row r="18" spans="1:3" x14ac:dyDescent="0.2">
      <c r="A18">
        <f>'S3 Mens Choker'!A19</f>
        <v>0</v>
      </c>
      <c r="C18" s="36" t="s">
        <v>90</v>
      </c>
    </row>
    <row r="19" spans="1:3" x14ac:dyDescent="0.2">
      <c r="A19">
        <f>'S3 Mens Choker'!A20</f>
        <v>0</v>
      </c>
      <c r="C19" s="36" t="s">
        <v>112</v>
      </c>
    </row>
    <row r="20" spans="1:3" x14ac:dyDescent="0.2">
      <c r="A20">
        <f>'S3 Mens Choker'!A21</f>
        <v>0</v>
      </c>
      <c r="C20" s="36" t="s">
        <v>87</v>
      </c>
    </row>
    <row r="21" spans="1:3" x14ac:dyDescent="0.2">
      <c r="A21">
        <f>'S3 Mens Choker'!A22</f>
        <v>0</v>
      </c>
      <c r="C21" s="36" t="s">
        <v>92</v>
      </c>
    </row>
    <row r="22" spans="1:3" x14ac:dyDescent="0.2">
      <c r="A22" t="str">
        <f>'S3 Mens Stock Saw'!A3</f>
        <v>Bernie Bernkopf</v>
      </c>
      <c r="C22" s="36" t="s">
        <v>96</v>
      </c>
    </row>
    <row r="23" spans="1:3" x14ac:dyDescent="0.2">
      <c r="A23" t="str">
        <f>'S3 Mens Stock Saw'!A4</f>
        <v>Lars Hobenshield</v>
      </c>
      <c r="C23" s="36" t="s">
        <v>111</v>
      </c>
    </row>
    <row r="24" spans="1:3" x14ac:dyDescent="0.2">
      <c r="A24" t="str">
        <f>'S3 Mens Stock Saw'!A5</f>
        <v>Hermann Schonbachler</v>
      </c>
      <c r="C24" s="36" t="s">
        <v>80</v>
      </c>
    </row>
    <row r="25" spans="1:3" x14ac:dyDescent="0.2">
      <c r="A25" t="str">
        <f>'S3 Mens Stock Saw'!A6</f>
        <v>Karl Bischoff</v>
      </c>
      <c r="C25" s="36" t="s">
        <v>110</v>
      </c>
    </row>
    <row r="26" spans="1:3" x14ac:dyDescent="0.2">
      <c r="A26" t="str">
        <f>'S3 Mens Stock Saw'!A7</f>
        <v>Dave Enderud</v>
      </c>
      <c r="C26" s="36" t="s">
        <v>88</v>
      </c>
    </row>
    <row r="27" spans="1:3" x14ac:dyDescent="0.2">
      <c r="A27" t="str">
        <f>'S3 Mens Stock Saw'!A8</f>
        <v>Jake Hewit</v>
      </c>
      <c r="C27" s="36" t="s">
        <v>85</v>
      </c>
    </row>
    <row r="28" spans="1:3" x14ac:dyDescent="0.2">
      <c r="A28" t="str">
        <f>'S3 Mens Stock Saw'!A9</f>
        <v>Cameron Arthurs</v>
      </c>
      <c r="C28" s="36" t="s">
        <v>97</v>
      </c>
    </row>
    <row r="29" spans="1:3" x14ac:dyDescent="0.2">
      <c r="A29" t="str">
        <f>'S3 Mens Stock Saw'!A10</f>
        <v>Jon Seinen</v>
      </c>
      <c r="C29" s="36" t="s">
        <v>99</v>
      </c>
    </row>
    <row r="30" spans="1:3" x14ac:dyDescent="0.2">
      <c r="A30" t="str">
        <f>'S3 Mens Stock Saw'!A11</f>
        <v>Don Chinnick</v>
      </c>
      <c r="C30" s="36" t="s">
        <v>105</v>
      </c>
    </row>
    <row r="31" spans="1:3" x14ac:dyDescent="0.2">
      <c r="A31" t="str">
        <f>'S3 Mens Stock Saw'!A12</f>
        <v>Atli Halvorson</v>
      </c>
      <c r="C31" s="36" t="s">
        <v>101</v>
      </c>
    </row>
    <row r="32" spans="1:3" x14ac:dyDescent="0.2">
      <c r="A32" t="str">
        <f>'S3 Mens Stock Saw'!A13</f>
        <v>Stirling Hart</v>
      </c>
      <c r="C32" s="36" t="s">
        <v>104</v>
      </c>
    </row>
    <row r="33" spans="1:3" x14ac:dyDescent="0.2">
      <c r="A33" t="str">
        <f>'S3 Mens Stock Saw'!A14</f>
        <v>Gabe Elmore</v>
      </c>
      <c r="C33" s="36" t="s">
        <v>86</v>
      </c>
    </row>
    <row r="34" spans="1:3" x14ac:dyDescent="0.2">
      <c r="A34" t="str">
        <f>'S3 Mens Stock Saw'!A15</f>
        <v>Dean Elmore</v>
      </c>
      <c r="C34" s="36" t="s">
        <v>43</v>
      </c>
    </row>
    <row r="35" spans="1:3" x14ac:dyDescent="0.2">
      <c r="A35" t="str">
        <f>'S3 Mens Stock Saw'!A16</f>
        <v>Gerry Lambert</v>
      </c>
    </row>
    <row r="36" spans="1:3" x14ac:dyDescent="0.2">
      <c r="A36">
        <f>'S3 Mens Stock Saw'!A17</f>
        <v>0</v>
      </c>
    </row>
    <row r="37" spans="1:3" x14ac:dyDescent="0.2">
      <c r="A37">
        <f>'S3 Mens Stock Saw'!A18</f>
        <v>0</v>
      </c>
    </row>
    <row r="38" spans="1:3" x14ac:dyDescent="0.2">
      <c r="A38">
        <f>'S3 Mens Stock Saw'!A19</f>
        <v>0</v>
      </c>
    </row>
    <row r="39" spans="1:3" x14ac:dyDescent="0.2">
      <c r="A39">
        <f>'S3 Mens Stock Saw'!A20</f>
        <v>0</v>
      </c>
    </row>
    <row r="40" spans="1:3" x14ac:dyDescent="0.2">
      <c r="A40">
        <f>'S3 Mens Stock Saw'!A21</f>
        <v>0</v>
      </c>
    </row>
    <row r="41" spans="1:3" x14ac:dyDescent="0.2">
      <c r="A41">
        <f>'S3 Mens Stock Saw'!A22</f>
        <v>0</v>
      </c>
    </row>
    <row r="42" spans="1:3" x14ac:dyDescent="0.2">
      <c r="A42" t="str">
        <f>'S3 Hot Saw 140 CC'!A3</f>
        <v>Lars Hobenshield</v>
      </c>
    </row>
    <row r="43" spans="1:3" x14ac:dyDescent="0.2">
      <c r="A43" t="str">
        <f>'S3 Hot Saw 140 CC'!A4</f>
        <v>Hermann Schonbachler</v>
      </c>
    </row>
    <row r="44" spans="1:3" x14ac:dyDescent="0.2">
      <c r="A44" t="str">
        <f>'S3 Hot Saw 140 CC'!A5</f>
        <v>Karl Bischoff</v>
      </c>
    </row>
    <row r="45" spans="1:3" x14ac:dyDescent="0.2">
      <c r="A45" t="str">
        <f>'S3 Hot Saw 140 CC'!A6</f>
        <v>Jon Seinen</v>
      </c>
    </row>
    <row r="46" spans="1:3" x14ac:dyDescent="0.2">
      <c r="A46" t="str">
        <f>'S3 Hot Saw 140 CC'!A7</f>
        <v>Stirling Hart</v>
      </c>
    </row>
    <row r="47" spans="1:3" x14ac:dyDescent="0.2">
      <c r="A47" t="str">
        <f>'S3 Hot Saw 140 CC'!A8</f>
        <v>Gabe Elmore</v>
      </c>
    </row>
    <row r="48" spans="1:3" x14ac:dyDescent="0.2">
      <c r="A48">
        <f>'S3 Hot Saw 140 CC'!A9</f>
        <v>0</v>
      </c>
    </row>
    <row r="49" spans="1:1" x14ac:dyDescent="0.2">
      <c r="A49">
        <f>'S3 Hot Saw 140 CC'!A10</f>
        <v>0</v>
      </c>
    </row>
    <row r="50" spans="1:1" x14ac:dyDescent="0.2">
      <c r="A50">
        <f>'S3 Hot Saw 140 CC'!A11</f>
        <v>0</v>
      </c>
    </row>
    <row r="51" spans="1:1" x14ac:dyDescent="0.2">
      <c r="A51">
        <f>'S3 Hot Saw 140 CC'!A12</f>
        <v>0</v>
      </c>
    </row>
    <row r="52" spans="1:1" x14ac:dyDescent="0.2">
      <c r="A52">
        <f>'S3 Hot Saw 140 CC'!A13</f>
        <v>0</v>
      </c>
    </row>
    <row r="53" spans="1:1" x14ac:dyDescent="0.2">
      <c r="A53">
        <f>'S3 Hot Saw 140 CC'!A14</f>
        <v>0</v>
      </c>
    </row>
    <row r="54" spans="1:1" x14ac:dyDescent="0.2">
      <c r="A54">
        <f>'S3 Hot Saw 140 CC'!A15</f>
        <v>0</v>
      </c>
    </row>
    <row r="55" spans="1:1" x14ac:dyDescent="0.2">
      <c r="A55">
        <f>'S3 Hot Saw 140 CC'!A16</f>
        <v>0</v>
      </c>
    </row>
    <row r="56" spans="1:1" x14ac:dyDescent="0.2">
      <c r="A56">
        <f>'S3 Hot Saw 140 CC'!A17</f>
        <v>0</v>
      </c>
    </row>
    <row r="57" spans="1:1" x14ac:dyDescent="0.2">
      <c r="A57">
        <f>'S3 Hot Saw 140 CC'!A18</f>
        <v>0</v>
      </c>
    </row>
    <row r="58" spans="1:1" x14ac:dyDescent="0.2">
      <c r="A58">
        <f>'S3 Hot Saw 140 CC'!A19</f>
        <v>0</v>
      </c>
    </row>
    <row r="59" spans="1:1" x14ac:dyDescent="0.2">
      <c r="A59">
        <f>'S3 Hot Saw 140 CC'!A20</f>
        <v>0</v>
      </c>
    </row>
    <row r="60" spans="1:1" x14ac:dyDescent="0.2">
      <c r="A60">
        <f>'S3 Hot Saw 140 CC'!A21</f>
        <v>0</v>
      </c>
    </row>
    <row r="61" spans="1:1" x14ac:dyDescent="0.2">
      <c r="A61">
        <f>'S3 Hot Saw 140 CC'!A22</f>
        <v>0</v>
      </c>
    </row>
    <row r="62" spans="1:1" x14ac:dyDescent="0.2">
      <c r="A62" t="str">
        <f>'S3 Mens Underhand Chop'!A3</f>
        <v>Lars Hobenshield</v>
      </c>
    </row>
    <row r="63" spans="1:1" x14ac:dyDescent="0.2">
      <c r="A63" t="str">
        <f>'S3 Mens Underhand Chop'!A4</f>
        <v>Hermann Schonbachler</v>
      </c>
    </row>
    <row r="64" spans="1:1" x14ac:dyDescent="0.2">
      <c r="A64" t="str">
        <f>'S3 Mens Underhand Chop'!A5</f>
        <v>Karl Bischoff</v>
      </c>
    </row>
    <row r="65" spans="1:1" x14ac:dyDescent="0.2">
      <c r="A65" t="str">
        <f>'S3 Mens Underhand Chop'!A6</f>
        <v>Dave Enderud</v>
      </c>
    </row>
    <row r="66" spans="1:1" x14ac:dyDescent="0.2">
      <c r="A66" t="str">
        <f>'S3 Mens Underhand Chop'!A7</f>
        <v>Stirling Hart</v>
      </c>
    </row>
    <row r="67" spans="1:1" x14ac:dyDescent="0.2">
      <c r="A67">
        <f>'S3 Mens Underhand Chop'!A8</f>
        <v>0</v>
      </c>
    </row>
    <row r="68" spans="1:1" x14ac:dyDescent="0.2">
      <c r="A68">
        <f>'S3 Mens Underhand Chop'!A9</f>
        <v>0</v>
      </c>
    </row>
    <row r="69" spans="1:1" x14ac:dyDescent="0.2">
      <c r="A69">
        <f>'S3 Mens Underhand Chop'!A10</f>
        <v>0</v>
      </c>
    </row>
    <row r="70" spans="1:1" x14ac:dyDescent="0.2">
      <c r="A70">
        <f>'S3 Mens Underhand Chop'!A11</f>
        <v>0</v>
      </c>
    </row>
    <row r="71" spans="1:1" x14ac:dyDescent="0.2">
      <c r="A71">
        <f>'S3 Mens Underhand Chop'!A12</f>
        <v>0</v>
      </c>
    </row>
    <row r="72" spans="1:1" x14ac:dyDescent="0.2">
      <c r="A72">
        <f>'S3 Mens Underhand Chop'!A13</f>
        <v>0</v>
      </c>
    </row>
    <row r="73" spans="1:1" x14ac:dyDescent="0.2">
      <c r="A73">
        <f>'S3 Mens Underhand Chop'!A14</f>
        <v>0</v>
      </c>
    </row>
    <row r="74" spans="1:1" x14ac:dyDescent="0.2">
      <c r="A74">
        <f>'S3 Mens Underhand Chop'!A15</f>
        <v>0</v>
      </c>
    </row>
    <row r="75" spans="1:1" x14ac:dyDescent="0.2">
      <c r="A75">
        <f>'S3 Mens Underhand Chop'!A16</f>
        <v>0</v>
      </c>
    </row>
    <row r="76" spans="1:1" x14ac:dyDescent="0.2">
      <c r="A76">
        <f>'S3 Mens Underhand Chop'!A17</f>
        <v>0</v>
      </c>
    </row>
    <row r="77" spans="1:1" x14ac:dyDescent="0.2">
      <c r="A77">
        <f>'S3 Mens Underhand Chop'!A18</f>
        <v>0</v>
      </c>
    </row>
    <row r="78" spans="1:1" x14ac:dyDescent="0.2">
      <c r="A78">
        <f>'S3 Mens Underhand Chop'!A19</f>
        <v>0</v>
      </c>
    </row>
    <row r="79" spans="1:1" x14ac:dyDescent="0.2">
      <c r="A79">
        <f>'S3 Mens Underhand Chop'!A20</f>
        <v>0</v>
      </c>
    </row>
    <row r="80" spans="1:1" x14ac:dyDescent="0.2">
      <c r="A80">
        <f>'S3 Mens Underhand Chop'!A21</f>
        <v>0</v>
      </c>
    </row>
    <row r="81" spans="1:1" x14ac:dyDescent="0.2">
      <c r="A81">
        <f>'S3 Mens Underhand Chop'!A22</f>
        <v>0</v>
      </c>
    </row>
    <row r="82" spans="1:1" x14ac:dyDescent="0.2">
      <c r="A82" t="str">
        <f>'S3 Mens Axe Throw - Finals'!A3</f>
        <v>Bernie Bernkopf</v>
      </c>
    </row>
    <row r="83" spans="1:1" x14ac:dyDescent="0.2">
      <c r="A83" t="str">
        <f>'S3 Mens Axe Throw - Finals'!A4</f>
        <v>Lars Hobenshield</v>
      </c>
    </row>
    <row r="84" spans="1:1" x14ac:dyDescent="0.2">
      <c r="A84" t="str">
        <f>'S3 Mens Axe Throw - Finals'!A5</f>
        <v>Jake Hewit</v>
      </c>
    </row>
    <row r="85" spans="1:1" x14ac:dyDescent="0.2">
      <c r="A85" t="str">
        <f>'S3 Mens Axe Throw - Finals'!A6</f>
        <v>Stirling Hart</v>
      </c>
    </row>
    <row r="86" spans="1:1" x14ac:dyDescent="0.2">
      <c r="A86" t="str">
        <f>'S3 Mens Axe Throw - Finals'!A7</f>
        <v>Jon Seinen</v>
      </c>
    </row>
    <row r="87" spans="1:1" x14ac:dyDescent="0.2">
      <c r="A87">
        <f>'S3 Mens Axe Throw - Finals'!A8</f>
        <v>0</v>
      </c>
    </row>
    <row r="88" spans="1:1" x14ac:dyDescent="0.2">
      <c r="A88">
        <f>'S3 Mens Axe Throw - Finals'!A9</f>
        <v>0</v>
      </c>
    </row>
    <row r="89" spans="1:1" x14ac:dyDescent="0.2">
      <c r="A89">
        <f>'S3 Mens Axe Throw - Finals'!A10</f>
        <v>0</v>
      </c>
    </row>
    <row r="90" spans="1:1" x14ac:dyDescent="0.2">
      <c r="A90">
        <f>'S3 Mens Axe Throw - Finals'!A11</f>
        <v>0</v>
      </c>
    </row>
    <row r="91" spans="1:1" x14ac:dyDescent="0.2">
      <c r="A91">
        <f>'S3 Mens Axe Throw - Finals'!A12</f>
        <v>0</v>
      </c>
    </row>
    <row r="92" spans="1:1" x14ac:dyDescent="0.2">
      <c r="A92">
        <f>'S3 Mens Axe Throw - Finals'!A13</f>
        <v>0</v>
      </c>
    </row>
    <row r="93" spans="1:1" x14ac:dyDescent="0.2">
      <c r="A93">
        <f>'S3 Mens Axe Throw - Finals'!A14</f>
        <v>0</v>
      </c>
    </row>
    <row r="94" spans="1:1" x14ac:dyDescent="0.2">
      <c r="A94">
        <f>'S3 Mens Axe Throw - Finals'!A15</f>
        <v>0</v>
      </c>
    </row>
    <row r="95" spans="1:1" x14ac:dyDescent="0.2">
      <c r="A95">
        <f>'S3 Mens Axe Throw - Finals'!A16</f>
        <v>0</v>
      </c>
    </row>
    <row r="96" spans="1:1" x14ac:dyDescent="0.2">
      <c r="A96">
        <f>'S3 Mens Axe Throw - Finals'!A17</f>
        <v>0</v>
      </c>
    </row>
    <row r="97" spans="1:1" x14ac:dyDescent="0.2">
      <c r="A97">
        <f>'S3 Mens Axe Throw - Finals'!A18</f>
        <v>0</v>
      </c>
    </row>
    <row r="98" spans="1:1" x14ac:dyDescent="0.2">
      <c r="A98">
        <f>'S3 Mens Axe Throw - Finals'!A19</f>
        <v>0</v>
      </c>
    </row>
    <row r="99" spans="1:1" x14ac:dyDescent="0.2">
      <c r="A99">
        <f>'S3 Mens Axe Throw - Finals'!A20</f>
        <v>0</v>
      </c>
    </row>
    <row r="100" spans="1:1" x14ac:dyDescent="0.2">
      <c r="A100">
        <f>'S3 Mens Axe Throw - Finals'!A21</f>
        <v>0</v>
      </c>
    </row>
    <row r="101" spans="1:1" x14ac:dyDescent="0.2">
      <c r="A101">
        <f>'S3 Mens Axe Throw - Finals'!A22</f>
        <v>0</v>
      </c>
    </row>
    <row r="102" spans="1:1" x14ac:dyDescent="0.2">
      <c r="A102" t="str">
        <f>'S3 Mens Single Cross Cut'!A3</f>
        <v>Lars Hobenshield</v>
      </c>
    </row>
    <row r="103" spans="1:1" x14ac:dyDescent="0.2">
      <c r="A103" t="str">
        <f>'S3 Mens Single Cross Cut'!A4</f>
        <v>Dave Enderud</v>
      </c>
    </row>
    <row r="104" spans="1:1" x14ac:dyDescent="0.2">
      <c r="A104" t="str">
        <f>'S3 Mens Single Cross Cut'!A5</f>
        <v>Karl Bischoff</v>
      </c>
    </row>
    <row r="105" spans="1:1" x14ac:dyDescent="0.2">
      <c r="A105" t="str">
        <f>'S3 Mens Single Cross Cut'!A6</f>
        <v>Hermann Schonbachler</v>
      </c>
    </row>
    <row r="106" spans="1:1" x14ac:dyDescent="0.2">
      <c r="A106" t="str">
        <f>'S3 Mens Single Cross Cut'!A7</f>
        <v>Stirling Hart</v>
      </c>
    </row>
    <row r="107" spans="1:1" x14ac:dyDescent="0.2">
      <c r="A107">
        <f>'S3 Mens Single Cross Cut'!A8</f>
        <v>0</v>
      </c>
    </row>
    <row r="108" spans="1:1" x14ac:dyDescent="0.2">
      <c r="A108">
        <f>'S3 Mens Single Cross Cut'!A9</f>
        <v>0</v>
      </c>
    </row>
    <row r="109" spans="1:1" x14ac:dyDescent="0.2">
      <c r="A109">
        <f>'S3 Mens Single Cross Cut'!A10</f>
        <v>0</v>
      </c>
    </row>
    <row r="110" spans="1:1" x14ac:dyDescent="0.2">
      <c r="A110">
        <f>'S3 Mens Single Cross Cut'!A11</f>
        <v>0</v>
      </c>
    </row>
    <row r="111" spans="1:1" x14ac:dyDescent="0.2">
      <c r="A111">
        <f>'S3 Mens Single Cross Cut'!A12</f>
        <v>0</v>
      </c>
    </row>
    <row r="112" spans="1:1" x14ac:dyDescent="0.2">
      <c r="A112">
        <f>'S3 Mens Single Cross Cut'!A13</f>
        <v>0</v>
      </c>
    </row>
    <row r="113" spans="1:1" x14ac:dyDescent="0.2">
      <c r="A113">
        <f>'S3 Mens Single Cross Cut'!A14</f>
        <v>0</v>
      </c>
    </row>
    <row r="114" spans="1:1" x14ac:dyDescent="0.2">
      <c r="A114">
        <f>'S3 Mens Single Cross Cut'!A15</f>
        <v>0</v>
      </c>
    </row>
    <row r="115" spans="1:1" x14ac:dyDescent="0.2">
      <c r="A115">
        <f>'S3 Mens Single Cross Cut'!A16</f>
        <v>0</v>
      </c>
    </row>
    <row r="116" spans="1:1" x14ac:dyDescent="0.2">
      <c r="A116">
        <f>'S3 Mens Single Cross Cut'!A17</f>
        <v>0</v>
      </c>
    </row>
    <row r="117" spans="1:1" x14ac:dyDescent="0.2">
      <c r="A117">
        <f>'S3 Mens Single Cross Cut'!A18</f>
        <v>0</v>
      </c>
    </row>
    <row r="118" spans="1:1" x14ac:dyDescent="0.2">
      <c r="A118">
        <f>'S3 Mens Single Cross Cut'!A19</f>
        <v>0</v>
      </c>
    </row>
    <row r="119" spans="1:1" x14ac:dyDescent="0.2">
      <c r="A119">
        <f>'S3 Mens Single Cross Cut'!A20</f>
        <v>0</v>
      </c>
    </row>
    <row r="120" spans="1:1" x14ac:dyDescent="0.2">
      <c r="A120">
        <f>'S3 Mens Single Cross Cut'!A21</f>
        <v>0</v>
      </c>
    </row>
    <row r="121" spans="1:1" x14ac:dyDescent="0.2">
      <c r="A121">
        <f>'S3 Mens Single Cross Cut'!A22</f>
        <v>0</v>
      </c>
    </row>
    <row r="122" spans="1:1" x14ac:dyDescent="0.2">
      <c r="A122" t="str">
        <f>'S3 Jack &amp; Jill'!A3</f>
        <v>Bernie Bernkopf</v>
      </c>
    </row>
    <row r="123" spans="1:1" x14ac:dyDescent="0.2">
      <c r="A123" t="str">
        <f>'S3 Log Birling - Finals'!A3</f>
        <v>Jake Hewit</v>
      </c>
    </row>
    <row r="124" spans="1:1" x14ac:dyDescent="0.2">
      <c r="A124" t="str">
        <f>'S3 Log Birling - Finals'!A4</f>
        <v>Morgan Bischoff</v>
      </c>
    </row>
    <row r="125" spans="1:1" x14ac:dyDescent="0.2">
      <c r="A125" t="str">
        <f>'S3 Log Birling - Finals'!A5</f>
        <v>Atli Halvorson</v>
      </c>
    </row>
    <row r="126" spans="1:1" x14ac:dyDescent="0.2">
      <c r="A126" t="str">
        <f>'S3 Log Birling - Finals'!A6</f>
        <v>Lars Hobenshield</v>
      </c>
    </row>
    <row r="127" spans="1:1" x14ac:dyDescent="0.2">
      <c r="A127" t="str">
        <f>'S3 Log Birling - Finals'!A7</f>
        <v>Jaycee Hodson</v>
      </c>
    </row>
    <row r="128" spans="1:1" x14ac:dyDescent="0.2">
      <c r="A128">
        <f>'S3 Log Birling - Finals'!A8</f>
        <v>0</v>
      </c>
    </row>
    <row r="129" spans="1:1" x14ac:dyDescent="0.2">
      <c r="A129">
        <f>'S3 Log Birling - Finals'!A9</f>
        <v>0</v>
      </c>
    </row>
    <row r="130" spans="1:1" x14ac:dyDescent="0.2">
      <c r="A130">
        <f>'S3 Log Birling - Finals'!A10</f>
        <v>0</v>
      </c>
    </row>
    <row r="131" spans="1:1" x14ac:dyDescent="0.2">
      <c r="A131">
        <f>'S3 Log Birling - Finals'!A11</f>
        <v>0</v>
      </c>
    </row>
    <row r="132" spans="1:1" x14ac:dyDescent="0.2">
      <c r="A132">
        <f>'S3 Log Birling - Finals'!A12</f>
        <v>0</v>
      </c>
    </row>
    <row r="133" spans="1:1" x14ac:dyDescent="0.2">
      <c r="A133">
        <f>'S3 Log Birling - Finals'!A13</f>
        <v>0</v>
      </c>
    </row>
    <row r="134" spans="1:1" x14ac:dyDescent="0.2">
      <c r="A134">
        <f>'S3 Log Birling - Finals'!A14</f>
        <v>0</v>
      </c>
    </row>
    <row r="135" spans="1:1" x14ac:dyDescent="0.2">
      <c r="A135">
        <f>'S3 Log Birling - Finals'!A15</f>
        <v>0</v>
      </c>
    </row>
    <row r="136" spans="1:1" x14ac:dyDescent="0.2">
      <c r="A136">
        <f>'S3 Log Birling - Finals'!A16</f>
        <v>0</v>
      </c>
    </row>
    <row r="137" spans="1:1" x14ac:dyDescent="0.2">
      <c r="A137">
        <f>'S3 Log Birling - Finals'!A17</f>
        <v>0</v>
      </c>
    </row>
    <row r="138" spans="1:1" x14ac:dyDescent="0.2">
      <c r="A138">
        <f>'S3 Log Birling - Finals'!A18</f>
        <v>0</v>
      </c>
    </row>
    <row r="139" spans="1:1" x14ac:dyDescent="0.2">
      <c r="A139">
        <f>'S3 Log Birling - Finals'!A19</f>
        <v>0</v>
      </c>
    </row>
    <row r="140" spans="1:1" x14ac:dyDescent="0.2">
      <c r="A140">
        <f>'S3 Log Birling - Finals'!A20</f>
        <v>0</v>
      </c>
    </row>
    <row r="141" spans="1:1" x14ac:dyDescent="0.2">
      <c r="A141">
        <f>'S3 Log Birling - Finals'!A21</f>
        <v>0</v>
      </c>
    </row>
    <row r="142" spans="1:1" x14ac:dyDescent="0.2">
      <c r="A142">
        <f>'S3 Log Birling - Finals'!A22</f>
        <v>0</v>
      </c>
    </row>
    <row r="143" spans="1:1" x14ac:dyDescent="0.2">
      <c r="A143" t="str">
        <f>'S3 Team Relay'!A3</f>
        <v>Karl Bischoff</v>
      </c>
    </row>
    <row r="144" spans="1:1" x14ac:dyDescent="0.2">
      <c r="A144" t="str">
        <f>'S3 Team Relay'!A4</f>
        <v>Bernie Bernkopf</v>
      </c>
    </row>
    <row r="145" spans="1:1" x14ac:dyDescent="0.2">
      <c r="A145" t="str">
        <f>'S3 Team Relay'!A5</f>
        <v>Suzy Cummins</v>
      </c>
    </row>
    <row r="146" spans="1:1" x14ac:dyDescent="0.2">
      <c r="A146" t="str">
        <f>'S3 Team Relay'!A6</f>
        <v>Isabelle Gillespie</v>
      </c>
    </row>
    <row r="147" spans="1:1" x14ac:dyDescent="0.2">
      <c r="A147" t="str">
        <f>'S3 Team Relay'!A7</f>
        <v>Jon Seinen</v>
      </c>
    </row>
    <row r="148" spans="1:1" x14ac:dyDescent="0.2">
      <c r="A148" t="str">
        <f>'S3 Team Relay'!A8</f>
        <v>Jake Hewit</v>
      </c>
    </row>
    <row r="149" spans="1:1" x14ac:dyDescent="0.2">
      <c r="A149" t="str">
        <f>'S3 Team Relay'!A9</f>
        <v>Stirling Hart</v>
      </c>
    </row>
    <row r="150" spans="1:1" x14ac:dyDescent="0.2">
      <c r="A150" t="str">
        <f>'S3 Team Relay'!A10</f>
        <v>Megan McKinley</v>
      </c>
    </row>
    <row r="151" spans="1:1" x14ac:dyDescent="0.2">
      <c r="A151" t="str">
        <f>'S3 Team Relay'!A11</f>
        <v>Christine Schonbachler</v>
      </c>
    </row>
    <row r="152" spans="1:1" x14ac:dyDescent="0.2">
      <c r="A152" t="str">
        <f>'S3 Team Relay'!A12</f>
        <v>Lars Hobenshield</v>
      </c>
    </row>
    <row r="153" spans="1:1" x14ac:dyDescent="0.2">
      <c r="A153" t="str">
        <f>'S3 Team Relay'!A13</f>
        <v>Hermann Schonbachler</v>
      </c>
    </row>
    <row r="154" spans="1:1" x14ac:dyDescent="0.2">
      <c r="A154">
        <f>'S3 Team Relay'!A14</f>
        <v>0</v>
      </c>
    </row>
    <row r="155" spans="1:1" x14ac:dyDescent="0.2">
      <c r="A155">
        <f>'S3 Team Relay'!A15</f>
        <v>0</v>
      </c>
    </row>
    <row r="156" spans="1:1" x14ac:dyDescent="0.2">
      <c r="A156">
        <f>'S3 Team Relay'!A16</f>
        <v>0</v>
      </c>
    </row>
    <row r="157" spans="1:1" x14ac:dyDescent="0.2">
      <c r="A157">
        <f>'S3 Team Relay'!A17</f>
        <v>0</v>
      </c>
    </row>
    <row r="158" spans="1:1" x14ac:dyDescent="0.2">
      <c r="A158">
        <f>'S3 Team Relay'!A18</f>
        <v>0</v>
      </c>
    </row>
    <row r="159" spans="1:1" x14ac:dyDescent="0.2">
      <c r="A159">
        <f>'S3 Team Relay'!A19</f>
        <v>0</v>
      </c>
    </row>
    <row r="160" spans="1:1" x14ac:dyDescent="0.2">
      <c r="A160">
        <f>'S3 Team Relay'!A20</f>
        <v>0</v>
      </c>
    </row>
    <row r="161" spans="1:1" x14ac:dyDescent="0.2">
      <c r="A161">
        <f>'S3 Team Relay'!A21</f>
        <v>0</v>
      </c>
    </row>
    <row r="162" spans="1:1" x14ac:dyDescent="0.2">
      <c r="A162">
        <f>'S3 Team Relay'!A22</f>
        <v>0</v>
      </c>
    </row>
    <row r="163" spans="1:1" x14ac:dyDescent="0.2">
      <c r="A163">
        <f>'S3 Team Relay'!A23</f>
        <v>0</v>
      </c>
    </row>
    <row r="164" spans="1:1" x14ac:dyDescent="0.2">
      <c r="A164">
        <f>'S3 Team Relay'!A24</f>
        <v>0</v>
      </c>
    </row>
    <row r="165" spans="1:1" x14ac:dyDescent="0.2">
      <c r="A165">
        <f>'S3 Team Relay'!A25</f>
        <v>0</v>
      </c>
    </row>
    <row r="166" spans="1:1" x14ac:dyDescent="0.2">
      <c r="A166">
        <f>'S3 Team Relay'!A26</f>
        <v>0</v>
      </c>
    </row>
    <row r="167" spans="1:1" x14ac:dyDescent="0.2">
      <c r="A167" t="str">
        <f>'S3 Obstacle Pole Buck'!A3</f>
        <v>Hermann Schonbachler</v>
      </c>
    </row>
    <row r="168" spans="1:1" x14ac:dyDescent="0.2">
      <c r="A168" t="str">
        <f>'S3 Obstacle Pole Buck'!A4</f>
        <v>Dave Enderud</v>
      </c>
    </row>
    <row r="169" spans="1:1" x14ac:dyDescent="0.2">
      <c r="A169" t="str">
        <f>'S3 Obstacle Pole Buck'!A5</f>
        <v>Karl Bischoff</v>
      </c>
    </row>
    <row r="170" spans="1:1" x14ac:dyDescent="0.2">
      <c r="A170" t="str">
        <f>'S3 Obstacle Pole Buck'!A6</f>
        <v>Gerry Lambert</v>
      </c>
    </row>
    <row r="171" spans="1:1" x14ac:dyDescent="0.2">
      <c r="A171">
        <f>'S3 Obstacle Pole Buck'!A7</f>
        <v>0</v>
      </c>
    </row>
    <row r="172" spans="1:1" x14ac:dyDescent="0.2">
      <c r="A172">
        <f>'S3 Obstacle Pole Buck'!A8</f>
        <v>0</v>
      </c>
    </row>
    <row r="173" spans="1:1" x14ac:dyDescent="0.2">
      <c r="A173">
        <f>'S3 Obstacle Pole Buck'!A9</f>
        <v>0</v>
      </c>
    </row>
    <row r="174" spans="1:1" x14ac:dyDescent="0.2">
      <c r="A174">
        <f>'S3 Obstacle Pole Buck'!A10</f>
        <v>0</v>
      </c>
    </row>
    <row r="175" spans="1:1" x14ac:dyDescent="0.2">
      <c r="A175">
        <f>'S3 Obstacle Pole Buck'!A11</f>
        <v>0</v>
      </c>
    </row>
    <row r="176" spans="1:1" x14ac:dyDescent="0.2">
      <c r="A176">
        <f>'S3 Obstacle Pole Buck'!A12</f>
        <v>0</v>
      </c>
    </row>
    <row r="177" spans="1:1" x14ac:dyDescent="0.2">
      <c r="A177">
        <f>'S3 Obstacle Pole Buck'!A13</f>
        <v>0</v>
      </c>
    </row>
    <row r="178" spans="1:1" x14ac:dyDescent="0.2">
      <c r="A178">
        <f>'S3 Obstacle Pole Buck'!A14</f>
        <v>0</v>
      </c>
    </row>
    <row r="179" spans="1:1" x14ac:dyDescent="0.2">
      <c r="A179">
        <f>'S3 Obstacle Pole Buck'!A15</f>
        <v>0</v>
      </c>
    </row>
    <row r="180" spans="1:1" x14ac:dyDescent="0.2">
      <c r="A180">
        <f>'S3 Obstacle Pole Buck'!A16</f>
        <v>0</v>
      </c>
    </row>
    <row r="181" spans="1:1" x14ac:dyDescent="0.2">
      <c r="A181">
        <f>'S3 Obstacle Pole Buck'!A17</f>
        <v>0</v>
      </c>
    </row>
    <row r="182" spans="1:1" x14ac:dyDescent="0.2">
      <c r="A182">
        <f>'S3 Obstacle Pole Buck'!A18</f>
        <v>0</v>
      </c>
    </row>
    <row r="183" spans="1:1" x14ac:dyDescent="0.2">
      <c r="A183">
        <f>'S3 Obstacle Pole Buck'!A19</f>
        <v>0</v>
      </c>
    </row>
    <row r="184" spans="1:1" x14ac:dyDescent="0.2">
      <c r="A184">
        <f>'S3 Obstacle Pole Buck'!A20</f>
        <v>0</v>
      </c>
    </row>
    <row r="185" spans="1:1" x14ac:dyDescent="0.2">
      <c r="A185">
        <f>'S3 Obstacle Pole Buck'!A21</f>
        <v>0</v>
      </c>
    </row>
    <row r="186" spans="1:1" x14ac:dyDescent="0.2">
      <c r="A186">
        <f>'S3 Obstacle Pole Buck'!A22</f>
        <v>0</v>
      </c>
    </row>
    <row r="187" spans="1:1" x14ac:dyDescent="0.2">
      <c r="A187" t="str">
        <f>'S3 Nail Drive - Championship'!A3</f>
        <v>Kelly Weber</v>
      </c>
    </row>
    <row r="188" spans="1:1" x14ac:dyDescent="0.2">
      <c r="A188" t="str">
        <f>'S3 Nail Drive - Championship'!A4</f>
        <v>Lars Hobenshield</v>
      </c>
    </row>
    <row r="189" spans="1:1" x14ac:dyDescent="0.2">
      <c r="A189" t="str">
        <f>'S3 Nail Drive - Championship'!A5</f>
        <v>Isabelle Gillespie</v>
      </c>
    </row>
    <row r="190" spans="1:1" x14ac:dyDescent="0.2">
      <c r="A190" t="str">
        <f>'S3 Nail Drive - Championship'!A6</f>
        <v>Cameron Arthurs</v>
      </c>
    </row>
    <row r="191" spans="1:1" x14ac:dyDescent="0.2">
      <c r="A191" t="str">
        <f>'S3 Nail Drive - Championship'!A7</f>
        <v>Suzy Cummins</v>
      </c>
    </row>
    <row r="192" spans="1:1" x14ac:dyDescent="0.2">
      <c r="A192" t="str">
        <f>'S3 Nail Drive - Championship'!A8</f>
        <v>Hermann Schonbachler</v>
      </c>
    </row>
    <row r="193" spans="1:1" x14ac:dyDescent="0.2">
      <c r="A193" t="str">
        <f>'S3 Nail Drive - Championship'!A9</f>
        <v>Megan McKinley</v>
      </c>
    </row>
    <row r="194" spans="1:1" x14ac:dyDescent="0.2">
      <c r="A194" t="str">
        <f>'S3 Nail Drive - Championship'!A10</f>
        <v>Karl Bischoff</v>
      </c>
    </row>
    <row r="195" spans="1:1" x14ac:dyDescent="0.2">
      <c r="A195" t="str">
        <f>'S3 Nail Drive - Championship'!A11</f>
        <v>Jon Seinen</v>
      </c>
    </row>
    <row r="196" spans="1:1" x14ac:dyDescent="0.2">
      <c r="A196" t="str">
        <f>'S3 Nail Drive - Championship'!A12</f>
        <v>Paul Wadman</v>
      </c>
    </row>
    <row r="197" spans="1:1" x14ac:dyDescent="0.2">
      <c r="A197" t="str">
        <f>'S3 Nail Drive - Championship'!A13</f>
        <v>Becca Bolkowy</v>
      </c>
    </row>
    <row r="198" spans="1:1" x14ac:dyDescent="0.2">
      <c r="A198" t="str">
        <f>'S3 Nail Drive - Championship'!A14</f>
        <v>Miko Magee</v>
      </c>
    </row>
    <row r="199" spans="1:1" x14ac:dyDescent="0.2">
      <c r="A199" t="str">
        <f>'S3 Nail Drive - Championship'!A15</f>
        <v>Stirling Hart</v>
      </c>
    </row>
    <row r="200" spans="1:1" x14ac:dyDescent="0.2">
      <c r="A200" t="str">
        <f>'S3 Nail Drive - Championship'!A16</f>
        <v>Tom Middleton</v>
      </c>
    </row>
    <row r="201" spans="1:1" x14ac:dyDescent="0.2">
      <c r="A201" t="str">
        <f>'S3 Nail Drive - Championship'!A17</f>
        <v>Jesse Goddard</v>
      </c>
    </row>
    <row r="202" spans="1:1" x14ac:dyDescent="0.2">
      <c r="A202" t="str">
        <f>'S3 Nail Drive - Championship'!A18</f>
        <v>Rita Makowski</v>
      </c>
    </row>
    <row r="203" spans="1:1" x14ac:dyDescent="0.2">
      <c r="A203">
        <f>'S3 Nail Drive - Championship'!A19</f>
        <v>0</v>
      </c>
    </row>
    <row r="204" spans="1:1" x14ac:dyDescent="0.2">
      <c r="A204">
        <f>'S3 Nail Drive - Championship'!A20</f>
        <v>0</v>
      </c>
    </row>
    <row r="205" spans="1:1" x14ac:dyDescent="0.2">
      <c r="A205">
        <f>'S3 Nail Drive - Championship'!A21</f>
        <v>0</v>
      </c>
    </row>
    <row r="206" spans="1:1" x14ac:dyDescent="0.2">
      <c r="A206">
        <f>'S3 Nail Drive - Championship'!A22</f>
        <v>0</v>
      </c>
    </row>
  </sheetData>
  <pageMargins left="0.7" right="0.7" top="0.75" bottom="0.75" header="0.3" footer="0.3"/>
  <pageSetup scale="79"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I22"/>
  <sheetViews>
    <sheetView topLeftCell="A19" zoomScaleNormal="100" workbookViewId="0">
      <selection activeCell="A7" sqref="A7"/>
    </sheetView>
  </sheetViews>
  <sheetFormatPr baseColWidth="10" defaultColWidth="9.1640625" defaultRowHeight="15" x14ac:dyDescent="0.2"/>
  <cols>
    <col min="1" max="1" width="38.6640625" customWidth="1"/>
    <col min="2" max="3" width="18.6640625" customWidth="1"/>
    <col min="4" max="4" width="14.6640625" customWidth="1"/>
    <col min="5" max="5" width="10.6640625" customWidth="1"/>
  </cols>
  <sheetData>
    <row r="1" spans="1:9" ht="43.5" customHeight="1" x14ac:dyDescent="0.55000000000000004">
      <c r="A1" s="64" t="s">
        <v>13</v>
      </c>
      <c r="B1" s="64"/>
      <c r="C1" s="64"/>
      <c r="E1" s="35">
        <v>200</v>
      </c>
      <c r="F1" s="35">
        <v>120</v>
      </c>
      <c r="G1" s="35">
        <v>80</v>
      </c>
      <c r="H1" s="35">
        <v>60</v>
      </c>
      <c r="I1" s="35">
        <v>40</v>
      </c>
    </row>
    <row r="2" spans="1:9" ht="30.75" customHeight="1" x14ac:dyDescent="0.2">
      <c r="A2" s="11" t="s">
        <v>0</v>
      </c>
      <c r="B2" s="15" t="s">
        <v>1</v>
      </c>
      <c r="C2" s="15" t="s">
        <v>2</v>
      </c>
      <c r="D2" s="16" t="s">
        <v>3</v>
      </c>
    </row>
    <row r="3" spans="1:9" ht="30.75" customHeight="1" x14ac:dyDescent="0.2">
      <c r="A3" s="4" t="s">
        <v>80</v>
      </c>
      <c r="B3" s="17">
        <v>27.9</v>
      </c>
      <c r="C3" s="13">
        <f t="shared" ref="C3:C22" si="0">IFERROR(RANK(B3,$B$3:$B$22,1)," ")</f>
        <v>3</v>
      </c>
      <c r="D3" s="45">
        <f>IFERROR(IF(Table17[[#This Row],[PLACING]]=1,$E$1,IF(Table17[[#This Row],[PLACING]]=2,$F$1,IF(Table17[[#This Row],[PLACING]]=3,$G$1,IF(Table17[[#This Row],[PLACING]]=4,$H$1,IF(Table17[[#This Row],[PLACING]]=5,$I$1," ")))))," ")</f>
        <v>80</v>
      </c>
      <c r="E3">
        <f>IFERROR(IF(C3=1,5,IF(C3=2,3,IF(C3=3,2,IF(C3=4,1," "))))," ")</f>
        <v>2</v>
      </c>
    </row>
    <row r="4" spans="1:9" ht="30.75" customHeight="1" x14ac:dyDescent="0.2">
      <c r="A4" s="4" t="s">
        <v>95</v>
      </c>
      <c r="B4" s="17">
        <v>33.15</v>
      </c>
      <c r="C4" s="13">
        <f t="shared" si="0"/>
        <v>10</v>
      </c>
      <c r="D4" s="45" t="str">
        <f>IFERROR(IF(Table17[[#This Row],[PLACING]]=1,$E$1,IF(Table17[[#This Row],[PLACING]]=2,$F$1,IF(Table17[[#This Row],[PLACING]]=3,$G$1,IF(Table17[[#This Row],[PLACING]]=4,$H$1,IF(Table17[[#This Row],[PLACING]]=5,$I$1," ")))))," ")</f>
        <v xml:space="preserve"> </v>
      </c>
      <c r="E4" t="str">
        <f t="shared" ref="E4:E22" si="1">IFERROR(IF(C4=1,5,IF(C4=2,3,IF(C4=3,2,IF(C4=4,1," "))))," ")</f>
        <v xml:space="preserve"> </v>
      </c>
    </row>
    <row r="5" spans="1:9" ht="30.75" customHeight="1" x14ac:dyDescent="0.2">
      <c r="A5" s="4" t="s">
        <v>89</v>
      </c>
      <c r="B5" s="17">
        <v>27.6</v>
      </c>
      <c r="C5" s="13">
        <f t="shared" si="0"/>
        <v>2</v>
      </c>
      <c r="D5" s="45">
        <f>IFERROR(IF(Table17[[#This Row],[PLACING]]=1,$E$1,IF(Table17[[#This Row],[PLACING]]=2,$F$1,IF(Table17[[#This Row],[PLACING]]=3,$G$1,IF(Table17[[#This Row],[PLACING]]=4,$H$1,IF(Table17[[#This Row],[PLACING]]=5,$I$1," ")))))," ")</f>
        <v>120</v>
      </c>
      <c r="E5">
        <f t="shared" si="1"/>
        <v>3</v>
      </c>
    </row>
    <row r="6" spans="1:9" ht="30.75" customHeight="1" x14ac:dyDescent="0.2">
      <c r="A6" s="4" t="s">
        <v>91</v>
      </c>
      <c r="B6" s="17">
        <v>31.17</v>
      </c>
      <c r="C6" s="13">
        <f t="shared" si="0"/>
        <v>7</v>
      </c>
      <c r="D6" s="45" t="str">
        <f>IFERROR(IF(Table17[[#This Row],[PLACING]]=1,$E$1,IF(Table17[[#This Row],[PLACING]]=2,$F$1,IF(Table17[[#This Row],[PLACING]]=3,$G$1,IF(Table17[[#This Row],[PLACING]]=4,$H$1,IF(Table17[[#This Row],[PLACING]]=5,$I$1," ")))))," ")</f>
        <v xml:space="preserve"> </v>
      </c>
      <c r="E6" t="str">
        <f t="shared" si="1"/>
        <v xml:space="preserve"> </v>
      </c>
    </row>
    <row r="7" spans="1:9" ht="30.75" customHeight="1" x14ac:dyDescent="0.2">
      <c r="A7" s="4" t="s">
        <v>90</v>
      </c>
      <c r="B7" s="17">
        <v>44.5</v>
      </c>
      <c r="C7" s="13">
        <f t="shared" si="0"/>
        <v>14</v>
      </c>
      <c r="D7" s="45" t="str">
        <f>IFERROR(IF(Table17[[#This Row],[PLACING]]=1,$E$1,IF(Table17[[#This Row],[PLACING]]=2,$F$1,IF(Table17[[#This Row],[PLACING]]=3,$G$1,IF(Table17[[#This Row],[PLACING]]=4,$H$1,IF(Table17[[#This Row],[PLACING]]=5,$I$1," ")))))," ")</f>
        <v xml:space="preserve"> </v>
      </c>
      <c r="E7" t="str">
        <f t="shared" si="1"/>
        <v xml:space="preserve"> </v>
      </c>
    </row>
    <row r="8" spans="1:9" ht="30.75" customHeight="1" x14ac:dyDescent="0.2">
      <c r="A8" s="4" t="s">
        <v>96</v>
      </c>
      <c r="B8" s="17"/>
      <c r="C8" s="13" t="str">
        <f t="shared" si="0"/>
        <v xml:space="preserve"> </v>
      </c>
      <c r="D8" s="45" t="str">
        <f>IFERROR(IF(Table17[[#This Row],[PLACING]]=1,$E$1,IF(Table17[[#This Row],[PLACING]]=2,$F$1,IF(Table17[[#This Row],[PLACING]]=3,$G$1,IF(Table17[[#This Row],[PLACING]]=4,$H$1,IF(Table17[[#This Row],[PLACING]]=5,$I$1," ")))))," ")</f>
        <v xml:space="preserve"> </v>
      </c>
      <c r="E8" t="str">
        <f t="shared" si="1"/>
        <v xml:space="preserve"> </v>
      </c>
    </row>
    <row r="9" spans="1:9" ht="30.75" customHeight="1" x14ac:dyDescent="0.2">
      <c r="A9" s="4" t="s">
        <v>84</v>
      </c>
      <c r="B9" s="18">
        <v>31.2</v>
      </c>
      <c r="C9" s="13">
        <f t="shared" si="0"/>
        <v>8</v>
      </c>
      <c r="D9" s="45" t="str">
        <f>IFERROR(IF(Table17[[#This Row],[PLACING]]=1,$E$1,IF(Table17[[#This Row],[PLACING]]=2,$F$1,IF(Table17[[#This Row],[PLACING]]=3,$G$1,IF(Table17[[#This Row],[PLACING]]=4,$H$1,IF(Table17[[#This Row],[PLACING]]=5,$I$1," ")))))," ")</f>
        <v xml:space="preserve"> </v>
      </c>
      <c r="E9" t="str">
        <f t="shared" si="1"/>
        <v xml:space="preserve"> </v>
      </c>
    </row>
    <row r="10" spans="1:9" ht="30.75" customHeight="1" x14ac:dyDescent="0.2">
      <c r="A10" s="4" t="s">
        <v>97</v>
      </c>
      <c r="B10" s="18">
        <v>43.6</v>
      </c>
      <c r="C10" s="13">
        <f t="shared" si="0"/>
        <v>13</v>
      </c>
      <c r="D10" s="45" t="str">
        <f>IFERROR(IF(Table17[[#This Row],[PLACING]]=1,$E$1,IF(Table17[[#This Row],[PLACING]]=2,$F$1,IF(Table17[[#This Row],[PLACING]]=3,$G$1,IF(Table17[[#This Row],[PLACING]]=4,$H$1,IF(Table17[[#This Row],[PLACING]]=5,$I$1," ")))))," ")</f>
        <v xml:space="preserve"> </v>
      </c>
      <c r="E10" t="str">
        <f t="shared" si="1"/>
        <v xml:space="preserve"> </v>
      </c>
    </row>
    <row r="11" spans="1:9" ht="30.75" customHeight="1" x14ac:dyDescent="0.2">
      <c r="A11" s="4" t="s">
        <v>98</v>
      </c>
      <c r="B11" s="18">
        <v>29.4</v>
      </c>
      <c r="C11" s="13">
        <f t="shared" si="0"/>
        <v>5</v>
      </c>
      <c r="D11" s="45">
        <f>IFERROR(IF(Table17[[#This Row],[PLACING]]=1,$E$1,IF(Table17[[#This Row],[PLACING]]=2,$F$1,IF(Table17[[#This Row],[PLACING]]=3,$G$1,IF(Table17[[#This Row],[PLACING]]=4,$H$1,IF(Table17[[#This Row],[PLACING]]=5,$I$1," ")))))," ")</f>
        <v>40</v>
      </c>
      <c r="E11" t="str">
        <f t="shared" si="1"/>
        <v xml:space="preserve"> </v>
      </c>
    </row>
    <row r="12" spans="1:9" ht="30.75" customHeight="1" x14ac:dyDescent="0.2">
      <c r="A12" s="4" t="s">
        <v>100</v>
      </c>
      <c r="B12" s="18">
        <v>40.1</v>
      </c>
      <c r="C12" s="13">
        <f t="shared" si="0"/>
        <v>12</v>
      </c>
      <c r="D12" s="45" t="str">
        <f>IFERROR(IF(Table17[[#This Row],[PLACING]]=1,$E$1,IF(Table17[[#This Row],[PLACING]]=2,$F$1,IF(Table17[[#This Row],[PLACING]]=3,$G$1,IF(Table17[[#This Row],[PLACING]]=4,$H$1,IF(Table17[[#This Row],[PLACING]]=5,$I$1," ")))))," ")</f>
        <v xml:space="preserve"> </v>
      </c>
      <c r="E12" t="str">
        <f t="shared" si="1"/>
        <v xml:space="preserve"> </v>
      </c>
    </row>
    <row r="13" spans="1:9" ht="30.75" customHeight="1" x14ac:dyDescent="0.2">
      <c r="A13" s="4" t="s">
        <v>93</v>
      </c>
      <c r="B13" s="18">
        <v>28.62</v>
      </c>
      <c r="C13" s="13">
        <f t="shared" si="0"/>
        <v>4</v>
      </c>
      <c r="D13" s="45">
        <f>IFERROR(IF(Table17[[#This Row],[PLACING]]=1,$E$1,IF(Table17[[#This Row],[PLACING]]=2,$F$1,IF(Table17[[#This Row],[PLACING]]=3,$G$1,IF(Table17[[#This Row],[PLACING]]=4,$H$1,IF(Table17[[#This Row],[PLACING]]=5,$I$1," ")))))," ")</f>
        <v>60</v>
      </c>
      <c r="E13">
        <f t="shared" si="1"/>
        <v>1</v>
      </c>
    </row>
    <row r="14" spans="1:9" ht="30.75" customHeight="1" x14ac:dyDescent="0.2">
      <c r="A14" s="4" t="s">
        <v>94</v>
      </c>
      <c r="B14" s="18">
        <v>32.049999999999997</v>
      </c>
      <c r="C14" s="13">
        <f t="shared" si="0"/>
        <v>9</v>
      </c>
      <c r="D14" s="45" t="str">
        <f>IFERROR(IF(Table17[[#This Row],[PLACING]]=1,$E$1,IF(Table17[[#This Row],[PLACING]]=2,$F$1,IF(Table17[[#This Row],[PLACING]]=3,$G$1,IF(Table17[[#This Row],[PLACING]]=4,$H$1,IF(Table17[[#This Row],[PLACING]]=5,$I$1," ")))))," ")</f>
        <v xml:space="preserve"> </v>
      </c>
      <c r="E14" t="str">
        <f t="shared" si="1"/>
        <v xml:space="preserve"> </v>
      </c>
    </row>
    <row r="15" spans="1:9" ht="30.75" customHeight="1" x14ac:dyDescent="0.2">
      <c r="A15" s="4" t="s">
        <v>99</v>
      </c>
      <c r="B15" s="18">
        <v>29.65</v>
      </c>
      <c r="C15" s="13">
        <f t="shared" si="0"/>
        <v>6</v>
      </c>
      <c r="D15" s="45" t="str">
        <f>IFERROR(IF(Table17[[#This Row],[PLACING]]=1,$E$1,IF(Table17[[#This Row],[PLACING]]=2,$F$1,IF(Table17[[#This Row],[PLACING]]=3,$G$1,IF(Table17[[#This Row],[PLACING]]=4,$H$1,IF(Table17[[#This Row],[PLACING]]=5,$I$1," ")))))," ")</f>
        <v xml:space="preserve"> </v>
      </c>
      <c r="E15" t="str">
        <f t="shared" si="1"/>
        <v xml:space="preserve"> </v>
      </c>
    </row>
    <row r="16" spans="1:9" ht="30.75" customHeight="1" x14ac:dyDescent="0.2">
      <c r="A16" s="4" t="s">
        <v>137</v>
      </c>
      <c r="B16" s="18">
        <v>38.5</v>
      </c>
      <c r="C16" s="13">
        <f t="shared" si="0"/>
        <v>11</v>
      </c>
      <c r="D16" s="45" t="str">
        <f>IFERROR(IF(Table17[[#This Row],[PLACING]]=1,$E$1,IF(Table17[[#This Row],[PLACING]]=2,$F$1,IF(Table17[[#This Row],[PLACING]]=3,$G$1,IF(Table17[[#This Row],[PLACING]]=4,$H$1,IF(Table17[[#This Row],[PLACING]]=5,$I$1," ")))))," ")</f>
        <v xml:space="preserve"> </v>
      </c>
      <c r="E16" t="str">
        <f t="shared" si="1"/>
        <v xml:space="preserve"> </v>
      </c>
    </row>
    <row r="17" spans="1:5" ht="30.75" customHeight="1" x14ac:dyDescent="0.2">
      <c r="A17" s="4" t="s">
        <v>146</v>
      </c>
      <c r="B17" s="18">
        <v>22.83</v>
      </c>
      <c r="C17" s="13">
        <f t="shared" si="0"/>
        <v>1</v>
      </c>
      <c r="D17" s="45">
        <f>IFERROR(IF(Table17[[#This Row],[PLACING]]=1,$E$1,IF(Table17[[#This Row],[PLACING]]=2,$F$1,IF(Table17[[#This Row],[PLACING]]=3,$G$1,IF(Table17[[#This Row],[PLACING]]=4,$H$1,IF(Table17[[#This Row],[PLACING]]=5,$I$1," ")))))," ")</f>
        <v>200</v>
      </c>
      <c r="E17">
        <f t="shared" si="1"/>
        <v>5</v>
      </c>
    </row>
    <row r="18" spans="1:5" ht="30.75" customHeight="1" x14ac:dyDescent="0.2">
      <c r="A18" s="4"/>
      <c r="B18" s="18"/>
      <c r="C18" s="13" t="str">
        <f t="shared" si="0"/>
        <v xml:space="preserve"> </v>
      </c>
      <c r="D18" s="45" t="str">
        <f>IFERROR(IF(Table17[[#This Row],[PLACING]]=1,$E$1,IF(Table17[[#This Row],[PLACING]]=2,$F$1,IF(Table17[[#This Row],[PLACING]]=3,$G$1,IF(Table17[[#This Row],[PLACING]]=4,$H$1,IF(Table17[[#This Row],[PLACING]]=5,$I$1," ")))))," ")</f>
        <v xml:space="preserve"> </v>
      </c>
      <c r="E18" t="str">
        <f t="shared" si="1"/>
        <v xml:space="preserve"> </v>
      </c>
    </row>
    <row r="19" spans="1:5" ht="30.75" customHeight="1" x14ac:dyDescent="0.2">
      <c r="A19" s="4"/>
      <c r="B19" s="18"/>
      <c r="C19" s="13" t="str">
        <f t="shared" si="0"/>
        <v xml:space="preserve"> </v>
      </c>
      <c r="D19" s="45" t="str">
        <f>IFERROR(IF(Table17[[#This Row],[PLACING]]=1,$E$1,IF(Table17[[#This Row],[PLACING]]=2,$F$1,IF(Table17[[#This Row],[PLACING]]=3,$G$1,IF(Table17[[#This Row],[PLACING]]=4,$H$1,IF(Table17[[#This Row],[PLACING]]=5,$I$1," ")))))," ")</f>
        <v xml:space="preserve"> </v>
      </c>
      <c r="E19" t="str">
        <f t="shared" si="1"/>
        <v xml:space="preserve"> </v>
      </c>
    </row>
    <row r="20" spans="1:5" ht="30.75" customHeight="1" x14ac:dyDescent="0.2">
      <c r="A20" s="4"/>
      <c r="B20" s="18"/>
      <c r="C20" s="13" t="str">
        <f t="shared" si="0"/>
        <v xml:space="preserve"> </v>
      </c>
      <c r="D20" s="45" t="str">
        <f>IFERROR(IF(Table17[[#This Row],[PLACING]]=1,$E$1,IF(Table17[[#This Row],[PLACING]]=2,$F$1,IF(Table17[[#This Row],[PLACING]]=3,$G$1,IF(Table17[[#This Row],[PLACING]]=4,$H$1,IF(Table17[[#This Row],[PLACING]]=5,$I$1," ")))))," ")</f>
        <v xml:space="preserve"> </v>
      </c>
      <c r="E20" t="str">
        <f t="shared" si="1"/>
        <v xml:space="preserve"> </v>
      </c>
    </row>
    <row r="21" spans="1:5" ht="30.75" customHeight="1" x14ac:dyDescent="0.2">
      <c r="A21" s="4"/>
      <c r="B21" s="18"/>
      <c r="C21" s="13" t="str">
        <f t="shared" si="0"/>
        <v xml:space="preserve"> </v>
      </c>
      <c r="D21" s="45" t="str">
        <f>IFERROR(IF(Table17[[#This Row],[PLACING]]=1,$E$1,IF(Table17[[#This Row],[PLACING]]=2,$F$1,IF(Table17[[#This Row],[PLACING]]=3,$G$1,IF(Table17[[#This Row],[PLACING]]=4,$H$1,IF(Table17[[#This Row],[PLACING]]=5,$I$1," ")))))," ")</f>
        <v xml:space="preserve"> </v>
      </c>
      <c r="E21" t="str">
        <f t="shared" si="1"/>
        <v xml:space="preserve"> </v>
      </c>
    </row>
    <row r="22" spans="1:5" ht="30.75" customHeight="1" x14ac:dyDescent="0.2">
      <c r="A22" s="4"/>
      <c r="B22" s="18"/>
      <c r="C22" s="13" t="str">
        <f t="shared" si="0"/>
        <v xml:space="preserve"> </v>
      </c>
      <c r="D22" s="45" t="str">
        <f>IFERROR(IF(Table17[[#This Row],[PLACING]]=1,$E$1,IF(Table17[[#This Row],[PLACING]]=2,$F$1,IF(Table17[[#This Row],[PLACING]]=3,$G$1,IF(Table17[[#This Row],[PLACING]]=4,$H$1,IF(Table17[[#This Row],[PLACING]]=5,$I$1," ")))))," ")</f>
        <v xml:space="preserve"> </v>
      </c>
      <c r="E22" t="str">
        <f t="shared" si="1"/>
        <v xml:space="preserve"> </v>
      </c>
    </row>
  </sheetData>
  <mergeCells count="1">
    <mergeCell ref="A1:C1"/>
  </mergeCells>
  <pageMargins left="0.5" right="0.5" top="0.75" bottom="0.75" header="0.3" footer="0.3"/>
  <pageSetup orientation="portrait" horizontalDpi="4294967293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22"/>
  <sheetViews>
    <sheetView zoomScaleNormal="100" workbookViewId="0">
      <selection activeCell="F8" sqref="F8"/>
    </sheetView>
  </sheetViews>
  <sheetFormatPr baseColWidth="10" defaultColWidth="9.1640625" defaultRowHeight="15" x14ac:dyDescent="0.2"/>
  <cols>
    <col min="1" max="1" width="38.6640625" customWidth="1"/>
    <col min="2" max="3" width="18.6640625" customWidth="1"/>
    <col min="4" max="4" width="14.6640625" customWidth="1"/>
    <col min="5" max="5" width="10.6640625" customWidth="1"/>
  </cols>
  <sheetData>
    <row r="1" spans="1:9" ht="43.5" customHeight="1" x14ac:dyDescent="0.55000000000000004">
      <c r="A1" s="64" t="s">
        <v>8</v>
      </c>
      <c r="B1" s="64"/>
      <c r="C1" s="64"/>
      <c r="E1" s="35">
        <v>200</v>
      </c>
      <c r="F1" s="35">
        <v>120</v>
      </c>
      <c r="G1" s="35">
        <v>80</v>
      </c>
      <c r="H1" s="35">
        <v>60</v>
      </c>
      <c r="I1" s="35">
        <v>40</v>
      </c>
    </row>
    <row r="2" spans="1:9" ht="30.75" customHeight="1" x14ac:dyDescent="0.2">
      <c r="A2" s="7" t="s">
        <v>0</v>
      </c>
      <c r="B2" s="5" t="s">
        <v>1</v>
      </c>
      <c r="C2" s="5" t="s">
        <v>2</v>
      </c>
      <c r="D2" s="14" t="s">
        <v>3</v>
      </c>
    </row>
    <row r="3" spans="1:9" ht="30.75" customHeight="1" x14ac:dyDescent="0.2">
      <c r="A3" s="4" t="s">
        <v>81</v>
      </c>
      <c r="B3" s="17">
        <v>12.7</v>
      </c>
      <c r="C3" s="13">
        <f t="shared" ref="C3:C22" si="0">IFERROR(RANK(B3,$B$3:$B$22,1)," ")</f>
        <v>11</v>
      </c>
      <c r="D3" s="44" t="str">
        <f>IFERROR(IF(Table8[[#This Row],[PLACING]]=1,$E$1,IF(Table8[[#This Row],[PLACING]]=2,$F$1,IF(Table8[[#This Row],[PLACING]]=3,$G$1,IF(Table8[[#This Row],[PLACING]]=4,$H$1,IF(Table8[[#This Row],[PLACING]]=5,$I$1," ")))))," ")</f>
        <v xml:space="preserve"> </v>
      </c>
      <c r="E3" t="str">
        <f>IFERROR(IF(C3=1,5,IF(C3=2,3,IF(C3=3,2,IF(C3=4,1," "))))," ")</f>
        <v xml:space="preserve"> </v>
      </c>
    </row>
    <row r="4" spans="1:9" ht="30.75" customHeight="1" x14ac:dyDescent="0.2">
      <c r="A4" s="4" t="s">
        <v>80</v>
      </c>
      <c r="B4" s="17">
        <v>9.09</v>
      </c>
      <c r="C4" s="13">
        <f t="shared" si="0"/>
        <v>9</v>
      </c>
      <c r="D4" s="44" t="str">
        <f>IFERROR(IF(Table8[[#This Row],[PLACING]]=1,$E$1,IF(Table8[[#This Row],[PLACING]]=2,$F$1,IF(Table8[[#This Row],[PLACING]]=3,$G$1,IF(Table8[[#This Row],[PLACING]]=4,$H$1,IF(Table8[[#This Row],[PLACING]]=5,$I$1," ")))))," ")</f>
        <v xml:space="preserve"> </v>
      </c>
      <c r="E4" t="str">
        <f t="shared" ref="E4:E22" si="1">IFERROR(IF(C4=1,5,IF(C4=2,3,IF(C4=3,2,IF(C4=4,1," "))))," ")</f>
        <v xml:space="preserve"> </v>
      </c>
    </row>
    <row r="5" spans="1:9" ht="30.75" customHeight="1" x14ac:dyDescent="0.2">
      <c r="A5" s="4" t="s">
        <v>95</v>
      </c>
      <c r="B5" s="17">
        <v>7.32</v>
      </c>
      <c r="C5" s="13">
        <f t="shared" si="0"/>
        <v>4</v>
      </c>
      <c r="D5" s="44">
        <f>IFERROR(IF(Table8[[#This Row],[PLACING]]=1,$E$1,IF(Table8[[#This Row],[PLACING]]=2,$F$1,IF(Table8[[#This Row],[PLACING]]=3,$G$1,IF(Table8[[#This Row],[PLACING]]=4,$H$1,IF(Table8[[#This Row],[PLACING]]=5,$I$1," ")))))," ")</f>
        <v>60</v>
      </c>
      <c r="E5">
        <f t="shared" si="1"/>
        <v>1</v>
      </c>
    </row>
    <row r="6" spans="1:9" ht="30.75" customHeight="1" x14ac:dyDescent="0.2">
      <c r="A6" s="4" t="s">
        <v>96</v>
      </c>
      <c r="B6" s="17">
        <v>6.55</v>
      </c>
      <c r="C6" s="13">
        <f t="shared" si="0"/>
        <v>1</v>
      </c>
      <c r="D6" s="44">
        <f>IFERROR(IF(Table8[[#This Row],[PLACING]]=1,$E$1,IF(Table8[[#This Row],[PLACING]]=2,$F$1,IF(Table8[[#This Row],[PLACING]]=3,$G$1,IF(Table8[[#This Row],[PLACING]]=4,$H$1,IF(Table8[[#This Row],[PLACING]]=5,$I$1," ")))))," ")</f>
        <v>200</v>
      </c>
      <c r="E6">
        <f t="shared" si="1"/>
        <v>5</v>
      </c>
    </row>
    <row r="7" spans="1:9" ht="30.75" customHeight="1" x14ac:dyDescent="0.2">
      <c r="A7" s="4" t="s">
        <v>89</v>
      </c>
      <c r="B7" s="17"/>
      <c r="C7" s="13" t="str">
        <f t="shared" si="0"/>
        <v xml:space="preserve"> </v>
      </c>
      <c r="D7" s="44" t="str">
        <f>IFERROR(IF(Table8[[#This Row],[PLACING]]=1,$E$1,IF(Table8[[#This Row],[PLACING]]=2,$F$1,IF(Table8[[#This Row],[PLACING]]=3,$G$1,IF(Table8[[#This Row],[PLACING]]=4,$H$1,IF(Table8[[#This Row],[PLACING]]=5,$I$1," ")))))," ")</f>
        <v xml:space="preserve"> </v>
      </c>
      <c r="E7" t="str">
        <f t="shared" si="1"/>
        <v xml:space="preserve"> </v>
      </c>
    </row>
    <row r="8" spans="1:9" ht="30.75" customHeight="1" x14ac:dyDescent="0.2">
      <c r="A8" s="4" t="s">
        <v>90</v>
      </c>
      <c r="B8" s="18"/>
      <c r="C8" s="13" t="str">
        <f t="shared" si="0"/>
        <v xml:space="preserve"> </v>
      </c>
      <c r="D8" s="44" t="str">
        <f>IFERROR(IF(Table8[[#This Row],[PLACING]]=1,$E$1,IF(Table8[[#This Row],[PLACING]]=2,$F$1,IF(Table8[[#This Row],[PLACING]]=3,$G$1,IF(Table8[[#This Row],[PLACING]]=4,$H$1,IF(Table8[[#This Row],[PLACING]]=5,$I$1," ")))))," ")</f>
        <v xml:space="preserve"> </v>
      </c>
      <c r="E8" t="str">
        <f t="shared" si="1"/>
        <v xml:space="preserve"> </v>
      </c>
    </row>
    <row r="9" spans="1:9" ht="30.75" customHeight="1" x14ac:dyDescent="0.2">
      <c r="A9" s="4" t="s">
        <v>91</v>
      </c>
      <c r="B9" s="18">
        <v>7.16</v>
      </c>
      <c r="C9" s="13">
        <f t="shared" si="0"/>
        <v>2</v>
      </c>
      <c r="D9" s="44">
        <f>IFERROR(IF(Table8[[#This Row],[PLACING]]=1,$E$1,IF(Table8[[#This Row],[PLACING]]=2,$F$1,IF(Table8[[#This Row],[PLACING]]=3,$G$1,IF(Table8[[#This Row],[PLACING]]=4,$H$1,IF(Table8[[#This Row],[PLACING]]=5,$I$1," ")))))," ")</f>
        <v>120</v>
      </c>
      <c r="E9">
        <f t="shared" si="1"/>
        <v>3</v>
      </c>
    </row>
    <row r="10" spans="1:9" ht="30.75" customHeight="1" x14ac:dyDescent="0.2">
      <c r="A10" s="4" t="s">
        <v>92</v>
      </c>
      <c r="B10" s="18"/>
      <c r="C10" s="13" t="str">
        <f t="shared" si="0"/>
        <v xml:space="preserve"> </v>
      </c>
      <c r="D10" s="44" t="str">
        <f>IFERROR(IF(Table8[[#This Row],[PLACING]]=1,$E$1,IF(Table8[[#This Row],[PLACING]]=2,$F$1,IF(Table8[[#This Row],[PLACING]]=3,$G$1,IF(Table8[[#This Row],[PLACING]]=4,$H$1,IF(Table8[[#This Row],[PLACING]]=5,$I$1," ")))))," ")</f>
        <v xml:space="preserve"> </v>
      </c>
      <c r="E10" t="str">
        <f t="shared" si="1"/>
        <v xml:space="preserve"> </v>
      </c>
    </row>
    <row r="11" spans="1:9" ht="30.75" customHeight="1" x14ac:dyDescent="0.2">
      <c r="A11" s="4" t="s">
        <v>84</v>
      </c>
      <c r="B11" s="18">
        <v>8.1</v>
      </c>
      <c r="C11" s="13">
        <f t="shared" si="0"/>
        <v>6</v>
      </c>
      <c r="D11" s="44" t="str">
        <f>IFERROR(IF(Table8[[#This Row],[PLACING]]=1,$E$1,IF(Table8[[#This Row],[PLACING]]=2,$F$1,IF(Table8[[#This Row],[PLACING]]=3,$G$1,IF(Table8[[#This Row],[PLACING]]=4,$H$1,IF(Table8[[#This Row],[PLACING]]=5,$I$1," ")))))," ")</f>
        <v xml:space="preserve"> </v>
      </c>
      <c r="E11" t="str">
        <f t="shared" si="1"/>
        <v xml:space="preserve"> </v>
      </c>
    </row>
    <row r="12" spans="1:9" ht="30.75" customHeight="1" x14ac:dyDescent="0.2">
      <c r="A12" s="4" t="s">
        <v>100</v>
      </c>
      <c r="B12" s="18">
        <v>9.7899999999999991</v>
      </c>
      <c r="C12" s="13">
        <f t="shared" si="0"/>
        <v>10</v>
      </c>
      <c r="D12" s="44" t="str">
        <f>IFERROR(IF(Table8[[#This Row],[PLACING]]=1,$E$1,IF(Table8[[#This Row],[PLACING]]=2,$F$1,IF(Table8[[#This Row],[PLACING]]=3,$G$1,IF(Table8[[#This Row],[PLACING]]=4,$H$1,IF(Table8[[#This Row],[PLACING]]=5,$I$1," ")))))," ")</f>
        <v xml:space="preserve"> </v>
      </c>
      <c r="E12" t="str">
        <f t="shared" si="1"/>
        <v xml:space="preserve"> </v>
      </c>
    </row>
    <row r="13" spans="1:9" ht="30.75" customHeight="1" x14ac:dyDescent="0.2">
      <c r="A13" s="4" t="s">
        <v>101</v>
      </c>
      <c r="B13" s="18">
        <v>8.98</v>
      </c>
      <c r="C13" s="13">
        <f t="shared" si="0"/>
        <v>8</v>
      </c>
      <c r="D13" s="44" t="str">
        <f>IFERROR(IF(Table8[[#This Row],[PLACING]]=1,$E$1,IF(Table8[[#This Row],[PLACING]]=2,$F$1,IF(Table8[[#This Row],[PLACING]]=3,$G$1,IF(Table8[[#This Row],[PLACING]]=4,$H$1,IF(Table8[[#This Row],[PLACING]]=5,$I$1," ")))))," ")</f>
        <v xml:space="preserve"> </v>
      </c>
      <c r="E13" t="str">
        <f t="shared" si="1"/>
        <v xml:space="preserve"> </v>
      </c>
    </row>
    <row r="14" spans="1:9" ht="30.75" customHeight="1" x14ac:dyDescent="0.2">
      <c r="A14" s="4" t="s">
        <v>93</v>
      </c>
      <c r="B14" s="18">
        <v>7.3</v>
      </c>
      <c r="C14" s="13">
        <f t="shared" si="0"/>
        <v>3</v>
      </c>
      <c r="D14" s="44">
        <f>IFERROR(IF(Table8[[#This Row],[PLACING]]=1,$E$1,IF(Table8[[#This Row],[PLACING]]=2,$F$1,IF(Table8[[#This Row],[PLACING]]=3,$G$1,IF(Table8[[#This Row],[PLACING]]=4,$H$1,IF(Table8[[#This Row],[PLACING]]=5,$I$1," ")))))," ")</f>
        <v>80</v>
      </c>
      <c r="E14">
        <f t="shared" si="1"/>
        <v>2</v>
      </c>
    </row>
    <row r="15" spans="1:9" ht="30.75" customHeight="1" x14ac:dyDescent="0.2">
      <c r="A15" s="4" t="s">
        <v>94</v>
      </c>
      <c r="B15" s="18">
        <v>8.9499999999999993</v>
      </c>
      <c r="C15" s="13">
        <f t="shared" si="0"/>
        <v>7</v>
      </c>
      <c r="D15" s="44" t="str">
        <f>IFERROR(IF(Table8[[#This Row],[PLACING]]=1,$E$1,IF(Table8[[#This Row],[PLACING]]=2,$F$1,IF(Table8[[#This Row],[PLACING]]=3,$G$1,IF(Table8[[#This Row],[PLACING]]=4,$H$1,IF(Table8[[#This Row],[PLACING]]=5,$I$1," ")))))," ")</f>
        <v xml:space="preserve"> </v>
      </c>
      <c r="E15" t="str">
        <f t="shared" si="1"/>
        <v xml:space="preserve"> </v>
      </c>
    </row>
    <row r="16" spans="1:9" ht="30.75" customHeight="1" x14ac:dyDescent="0.2">
      <c r="A16" s="4" t="s">
        <v>137</v>
      </c>
      <c r="B16" s="18">
        <v>7.9</v>
      </c>
      <c r="C16" s="13">
        <f t="shared" si="0"/>
        <v>5</v>
      </c>
      <c r="D16" s="44">
        <f>IFERROR(IF(Table8[[#This Row],[PLACING]]=1,$E$1,IF(Table8[[#This Row],[PLACING]]=2,$F$1,IF(Table8[[#This Row],[PLACING]]=3,$G$1,IF(Table8[[#This Row],[PLACING]]=4,$H$1,IF(Table8[[#This Row],[PLACING]]=5,$I$1," ")))))," ")</f>
        <v>40</v>
      </c>
      <c r="E16" t="str">
        <f t="shared" si="1"/>
        <v xml:space="preserve"> </v>
      </c>
    </row>
    <row r="17" spans="1:5" ht="30.75" customHeight="1" x14ac:dyDescent="0.2">
      <c r="A17" s="4"/>
      <c r="B17" s="18"/>
      <c r="C17" s="13" t="str">
        <f t="shared" si="0"/>
        <v xml:space="preserve"> </v>
      </c>
      <c r="D17" s="44" t="str">
        <f>IFERROR(IF(Table8[[#This Row],[PLACING]]=1,$E$1,IF(Table8[[#This Row],[PLACING]]=2,$F$1,IF(Table8[[#This Row],[PLACING]]=3,$G$1,IF(Table8[[#This Row],[PLACING]]=4,$H$1,IF(Table8[[#This Row],[PLACING]]=5,$I$1," ")))))," ")</f>
        <v xml:space="preserve"> </v>
      </c>
      <c r="E17" t="str">
        <f t="shared" si="1"/>
        <v xml:space="preserve"> </v>
      </c>
    </row>
    <row r="18" spans="1:5" ht="30.75" customHeight="1" x14ac:dyDescent="0.2">
      <c r="A18" s="4"/>
      <c r="B18" s="18"/>
      <c r="C18" s="13" t="str">
        <f t="shared" si="0"/>
        <v xml:space="preserve"> </v>
      </c>
      <c r="D18" s="44" t="str">
        <f>IFERROR(IF(Table8[[#This Row],[PLACING]]=1,$E$1,IF(Table8[[#This Row],[PLACING]]=2,$F$1,IF(Table8[[#This Row],[PLACING]]=3,$G$1,IF(Table8[[#This Row],[PLACING]]=4,$H$1,IF(Table8[[#This Row],[PLACING]]=5,$I$1," ")))))," ")</f>
        <v xml:space="preserve"> </v>
      </c>
      <c r="E18" t="str">
        <f t="shared" si="1"/>
        <v xml:space="preserve"> </v>
      </c>
    </row>
    <row r="19" spans="1:5" ht="30.75" customHeight="1" x14ac:dyDescent="0.2">
      <c r="A19" s="4"/>
      <c r="B19" s="18"/>
      <c r="C19" s="13" t="str">
        <f t="shared" si="0"/>
        <v xml:space="preserve"> </v>
      </c>
      <c r="D19" s="44" t="str">
        <f>IFERROR(IF(Table8[[#This Row],[PLACING]]=1,$E$1,IF(Table8[[#This Row],[PLACING]]=2,$F$1,IF(Table8[[#This Row],[PLACING]]=3,$G$1,IF(Table8[[#This Row],[PLACING]]=4,$H$1,IF(Table8[[#This Row],[PLACING]]=5,$I$1," ")))))," ")</f>
        <v xml:space="preserve"> </v>
      </c>
      <c r="E19" t="str">
        <f t="shared" si="1"/>
        <v xml:space="preserve"> </v>
      </c>
    </row>
    <row r="20" spans="1:5" ht="30.75" customHeight="1" x14ac:dyDescent="0.2">
      <c r="A20" s="4"/>
      <c r="B20" s="18"/>
      <c r="C20" s="13" t="str">
        <f t="shared" si="0"/>
        <v xml:space="preserve"> </v>
      </c>
      <c r="D20" s="44" t="str">
        <f>IFERROR(IF(Table8[[#This Row],[PLACING]]=1,$E$1,IF(Table8[[#This Row],[PLACING]]=2,$F$1,IF(Table8[[#This Row],[PLACING]]=3,$G$1,IF(Table8[[#This Row],[PLACING]]=4,$H$1,IF(Table8[[#This Row],[PLACING]]=5,$I$1," ")))))," ")</f>
        <v xml:space="preserve"> </v>
      </c>
      <c r="E20" t="str">
        <f t="shared" si="1"/>
        <v xml:space="preserve"> </v>
      </c>
    </row>
    <row r="21" spans="1:5" ht="30.75" customHeight="1" x14ac:dyDescent="0.2">
      <c r="A21" s="4"/>
      <c r="B21" s="18"/>
      <c r="C21" s="13" t="str">
        <f t="shared" si="0"/>
        <v xml:space="preserve"> </v>
      </c>
      <c r="D21" s="44" t="str">
        <f>IFERROR(IF(Table8[[#This Row],[PLACING]]=1,$E$1,IF(Table8[[#This Row],[PLACING]]=2,$F$1,IF(Table8[[#This Row],[PLACING]]=3,$G$1,IF(Table8[[#This Row],[PLACING]]=4,$H$1,IF(Table8[[#This Row],[PLACING]]=5,$I$1," ")))))," ")</f>
        <v xml:space="preserve"> </v>
      </c>
      <c r="E21" t="str">
        <f t="shared" si="1"/>
        <v xml:space="preserve"> </v>
      </c>
    </row>
    <row r="22" spans="1:5" ht="30.75" customHeight="1" x14ac:dyDescent="0.2">
      <c r="A22" s="4"/>
      <c r="B22" s="18"/>
      <c r="C22" s="13" t="str">
        <f t="shared" si="0"/>
        <v xml:space="preserve"> </v>
      </c>
      <c r="D22" s="44" t="str">
        <f>IFERROR(IF(Table8[[#This Row],[PLACING]]=1,$E$1,IF(Table8[[#This Row],[PLACING]]=2,$F$1,IF(Table8[[#This Row],[PLACING]]=3,$G$1,IF(Table8[[#This Row],[PLACING]]=4,$H$1,IF(Table8[[#This Row],[PLACING]]=5,$I$1," ")))))," ")</f>
        <v xml:space="preserve"> </v>
      </c>
      <c r="E22" t="str">
        <f t="shared" si="1"/>
        <v xml:space="preserve"> </v>
      </c>
    </row>
  </sheetData>
  <mergeCells count="1">
    <mergeCell ref="A1:C1"/>
  </mergeCells>
  <pageMargins left="0.5" right="0.5" top="0.75" bottom="0.75" header="0.3" footer="0.3"/>
  <pageSetup orientation="portrait" horizontalDpi="4294967293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22"/>
  <sheetViews>
    <sheetView zoomScaleNormal="100" workbookViewId="0">
      <selection activeCell="H6" sqref="H6"/>
    </sheetView>
  </sheetViews>
  <sheetFormatPr baseColWidth="10" defaultColWidth="9.1640625" defaultRowHeight="15" x14ac:dyDescent="0.2"/>
  <cols>
    <col min="1" max="1" width="38.6640625" customWidth="1"/>
    <col min="2" max="3" width="18.6640625" customWidth="1"/>
    <col min="4" max="4" width="14.6640625" customWidth="1"/>
    <col min="5" max="5" width="10.6640625" customWidth="1"/>
  </cols>
  <sheetData>
    <row r="1" spans="1:9" ht="43.5" customHeight="1" x14ac:dyDescent="0.55000000000000004">
      <c r="A1" s="63" t="s">
        <v>15</v>
      </c>
      <c r="B1" s="63"/>
      <c r="C1" s="63"/>
      <c r="D1" s="63"/>
      <c r="E1" s="35">
        <v>200</v>
      </c>
      <c r="F1" s="35">
        <v>120</v>
      </c>
      <c r="G1" s="35">
        <v>80</v>
      </c>
      <c r="H1" s="35">
        <v>60</v>
      </c>
      <c r="I1" s="35">
        <v>40</v>
      </c>
    </row>
    <row r="2" spans="1:9" ht="30.75" customHeight="1" x14ac:dyDescent="0.2">
      <c r="A2" s="12" t="s">
        <v>0</v>
      </c>
      <c r="B2" s="15" t="s">
        <v>1</v>
      </c>
      <c r="C2" s="15" t="s">
        <v>2</v>
      </c>
      <c r="D2" s="16" t="s">
        <v>3</v>
      </c>
    </row>
    <row r="3" spans="1:9" ht="30.75" customHeight="1" x14ac:dyDescent="0.2">
      <c r="A3" s="4" t="s">
        <v>80</v>
      </c>
      <c r="B3" s="17">
        <v>10.8</v>
      </c>
      <c r="C3" s="13">
        <f t="shared" ref="C3:C22" si="0">IFERROR(RANK(B3,$B$3:$B$22,1)," ")</f>
        <v>2</v>
      </c>
      <c r="D3" s="45">
        <f>IFERROR(IF(Table14[[#This Row],[PLACING]]=1,$E$1,IF(Table14[[#This Row],[PLACING]]=2,$F$1,IF(Table14[[#This Row],[PLACING]]=3,$G$1,IF(Table14[[#This Row],[PLACING]]=4,$H$1,IF(Table14[[#This Row],[PLACING]]=5,$I$1," ")))))," ")</f>
        <v>120</v>
      </c>
      <c r="E3">
        <f>IFERROR(IF(C3=1,5,IF(C3=2,3,IF(C3=3,2,IF(C3=4,1," "))))," ")</f>
        <v>3</v>
      </c>
    </row>
    <row r="4" spans="1:9" ht="30.75" customHeight="1" x14ac:dyDescent="0.2">
      <c r="A4" s="4" t="s">
        <v>95</v>
      </c>
      <c r="B4" s="17">
        <v>8.69</v>
      </c>
      <c r="C4" s="13">
        <f t="shared" si="0"/>
        <v>1</v>
      </c>
      <c r="D4" s="45">
        <f>IFERROR(IF(Table14[[#This Row],[PLACING]]=1,$E$1,IF(Table14[[#This Row],[PLACING]]=2,$F$1,IF(Table14[[#This Row],[PLACING]]=3,$G$1,IF(Table14[[#This Row],[PLACING]]=4,$H$1,IF(Table14[[#This Row],[PLACING]]=5,$I$1," ")))))," ")</f>
        <v>200</v>
      </c>
      <c r="E4">
        <f t="shared" ref="E4:E22" si="1">IFERROR(IF(C4=1,5,IF(C4=2,3,IF(C4=3,2,IF(C4=4,1," "))))," ")</f>
        <v>5</v>
      </c>
    </row>
    <row r="5" spans="1:9" ht="30.75" customHeight="1" x14ac:dyDescent="0.2">
      <c r="A5" s="4" t="s">
        <v>96</v>
      </c>
      <c r="B5" s="17" t="s">
        <v>145</v>
      </c>
      <c r="C5" s="13" t="str">
        <f t="shared" si="0"/>
        <v xml:space="preserve"> </v>
      </c>
      <c r="D5" s="45" t="str">
        <f>IFERROR(IF(Table14[[#This Row],[PLACING]]=1,$E$1,IF(Table14[[#This Row],[PLACING]]=2,$F$1,IF(Table14[[#This Row],[PLACING]]=3,$G$1,IF(Table14[[#This Row],[PLACING]]=4,$H$1,IF(Table14[[#This Row],[PLACING]]=5,$I$1," ")))))," ")</f>
        <v xml:space="preserve"> </v>
      </c>
      <c r="E5" t="str">
        <f t="shared" si="1"/>
        <v xml:space="preserve"> </v>
      </c>
    </row>
    <row r="6" spans="1:9" ht="30.75" customHeight="1" x14ac:dyDescent="0.2">
      <c r="A6" s="4" t="s">
        <v>92</v>
      </c>
      <c r="B6" s="17">
        <v>18.95</v>
      </c>
      <c r="C6" s="13">
        <f t="shared" si="0"/>
        <v>4</v>
      </c>
      <c r="D6" s="45">
        <f>IFERROR(IF(Table14[[#This Row],[PLACING]]=1,$E$1,IF(Table14[[#This Row],[PLACING]]=2,$F$1,IF(Table14[[#This Row],[PLACING]]=3,$G$1,IF(Table14[[#This Row],[PLACING]]=4,$H$1,IF(Table14[[#This Row],[PLACING]]=5,$I$1," ")))))," ")</f>
        <v>60</v>
      </c>
      <c r="E6">
        <f t="shared" si="1"/>
        <v>1</v>
      </c>
    </row>
    <row r="7" spans="1:9" ht="30.75" customHeight="1" x14ac:dyDescent="0.2">
      <c r="A7" s="4" t="s">
        <v>101</v>
      </c>
      <c r="B7" s="17" t="s">
        <v>145</v>
      </c>
      <c r="C7" s="13" t="str">
        <f t="shared" si="0"/>
        <v xml:space="preserve"> </v>
      </c>
      <c r="D7" s="45" t="str">
        <f>IFERROR(IF(Table14[[#This Row],[PLACING]]=1,$E$1,IF(Table14[[#This Row],[PLACING]]=2,$F$1,IF(Table14[[#This Row],[PLACING]]=3,$G$1,IF(Table14[[#This Row],[PLACING]]=4,$H$1,IF(Table14[[#This Row],[PLACING]]=5,$I$1," ")))))," ")</f>
        <v xml:space="preserve"> </v>
      </c>
      <c r="E7" t="str">
        <f t="shared" si="1"/>
        <v xml:space="preserve"> </v>
      </c>
    </row>
    <row r="8" spans="1:9" ht="30.75" customHeight="1" x14ac:dyDescent="0.2">
      <c r="A8" s="4" t="s">
        <v>93</v>
      </c>
      <c r="B8" s="18">
        <v>15.55</v>
      </c>
      <c r="C8" s="13">
        <f t="shared" si="0"/>
        <v>3</v>
      </c>
      <c r="D8" s="45">
        <f>IFERROR(IF(Table14[[#This Row],[PLACING]]=1,$E$1,IF(Table14[[#This Row],[PLACING]]=2,$F$1,IF(Table14[[#This Row],[PLACING]]=3,$G$1,IF(Table14[[#This Row],[PLACING]]=4,$H$1,IF(Table14[[#This Row],[PLACING]]=5,$I$1," ")))))," ")</f>
        <v>80</v>
      </c>
      <c r="E8">
        <f t="shared" si="1"/>
        <v>2</v>
      </c>
    </row>
    <row r="9" spans="1:9" ht="30.75" customHeight="1" x14ac:dyDescent="0.2">
      <c r="A9" s="4"/>
      <c r="B9" s="18"/>
      <c r="C9" s="13" t="str">
        <f t="shared" si="0"/>
        <v xml:space="preserve"> </v>
      </c>
      <c r="D9" s="45" t="str">
        <f>IFERROR(IF(Table14[[#This Row],[PLACING]]=1,$E$1,IF(Table14[[#This Row],[PLACING]]=2,$F$1,IF(Table14[[#This Row],[PLACING]]=3,$G$1,IF(Table14[[#This Row],[PLACING]]=4,$H$1,IF(Table14[[#This Row],[PLACING]]=5,$I$1," ")))))," ")</f>
        <v xml:space="preserve"> </v>
      </c>
      <c r="E9" t="str">
        <f t="shared" si="1"/>
        <v xml:space="preserve"> </v>
      </c>
    </row>
    <row r="10" spans="1:9" ht="30.75" customHeight="1" x14ac:dyDescent="0.2">
      <c r="A10" s="4"/>
      <c r="B10" s="18"/>
      <c r="C10" s="13" t="str">
        <f t="shared" si="0"/>
        <v xml:space="preserve"> </v>
      </c>
      <c r="D10" s="45" t="str">
        <f>IFERROR(IF(Table14[[#This Row],[PLACING]]=1,$E$1,IF(Table14[[#This Row],[PLACING]]=2,$F$1,IF(Table14[[#This Row],[PLACING]]=3,$G$1,IF(Table14[[#This Row],[PLACING]]=4,$H$1,IF(Table14[[#This Row],[PLACING]]=5,$I$1," ")))))," ")</f>
        <v xml:space="preserve"> </v>
      </c>
      <c r="E10" t="str">
        <f t="shared" si="1"/>
        <v xml:space="preserve"> </v>
      </c>
    </row>
    <row r="11" spans="1:9" ht="30.75" customHeight="1" x14ac:dyDescent="0.2">
      <c r="A11" s="4"/>
      <c r="B11" s="18"/>
      <c r="C11" s="13" t="str">
        <f t="shared" si="0"/>
        <v xml:space="preserve"> </v>
      </c>
      <c r="D11" s="45" t="str">
        <f>IFERROR(IF(Table14[[#This Row],[PLACING]]=1,$E$1,IF(Table14[[#This Row],[PLACING]]=2,$F$1,IF(Table14[[#This Row],[PLACING]]=3,$G$1,IF(Table14[[#This Row],[PLACING]]=4,$H$1,IF(Table14[[#This Row],[PLACING]]=5,$I$1," ")))))," ")</f>
        <v xml:space="preserve"> </v>
      </c>
      <c r="E11" t="str">
        <f t="shared" si="1"/>
        <v xml:space="preserve"> </v>
      </c>
    </row>
    <row r="12" spans="1:9" ht="30.75" customHeight="1" x14ac:dyDescent="0.2">
      <c r="A12" s="4"/>
      <c r="B12" s="18"/>
      <c r="C12" s="13" t="str">
        <f t="shared" si="0"/>
        <v xml:space="preserve"> </v>
      </c>
      <c r="D12" s="45" t="str">
        <f>IFERROR(IF(Table14[[#This Row],[PLACING]]=1,$E$1,IF(Table14[[#This Row],[PLACING]]=2,$F$1,IF(Table14[[#This Row],[PLACING]]=3,$G$1,IF(Table14[[#This Row],[PLACING]]=4,$H$1,IF(Table14[[#This Row],[PLACING]]=5,$I$1," ")))))," ")</f>
        <v xml:space="preserve"> </v>
      </c>
      <c r="E12" t="str">
        <f t="shared" si="1"/>
        <v xml:space="preserve"> </v>
      </c>
    </row>
    <row r="13" spans="1:9" ht="30.75" customHeight="1" x14ac:dyDescent="0.2">
      <c r="A13" s="4"/>
      <c r="B13" s="18"/>
      <c r="C13" s="13" t="str">
        <f t="shared" si="0"/>
        <v xml:space="preserve"> </v>
      </c>
      <c r="D13" s="45" t="str">
        <f>IFERROR(IF(Table14[[#This Row],[PLACING]]=1,$E$1,IF(Table14[[#This Row],[PLACING]]=2,$F$1,IF(Table14[[#This Row],[PLACING]]=3,$G$1,IF(Table14[[#This Row],[PLACING]]=4,$H$1,IF(Table14[[#This Row],[PLACING]]=5,$I$1," ")))))," ")</f>
        <v xml:space="preserve"> </v>
      </c>
      <c r="E13" t="str">
        <f t="shared" si="1"/>
        <v xml:space="preserve"> </v>
      </c>
    </row>
    <row r="14" spans="1:9" ht="30.75" customHeight="1" x14ac:dyDescent="0.2">
      <c r="A14" s="4"/>
      <c r="B14" s="18"/>
      <c r="C14" s="13" t="str">
        <f t="shared" si="0"/>
        <v xml:space="preserve"> </v>
      </c>
      <c r="D14" s="45" t="str">
        <f>IFERROR(IF(Table14[[#This Row],[PLACING]]=1,$E$1,IF(Table14[[#This Row],[PLACING]]=2,$F$1,IF(Table14[[#This Row],[PLACING]]=3,$G$1,IF(Table14[[#This Row],[PLACING]]=4,$H$1,IF(Table14[[#This Row],[PLACING]]=5,$I$1," ")))))," ")</f>
        <v xml:space="preserve"> </v>
      </c>
      <c r="E14" t="str">
        <f t="shared" si="1"/>
        <v xml:space="preserve"> </v>
      </c>
    </row>
    <row r="15" spans="1:9" ht="30.75" customHeight="1" x14ac:dyDescent="0.2">
      <c r="A15" s="4"/>
      <c r="B15" s="18"/>
      <c r="C15" s="13" t="str">
        <f t="shared" si="0"/>
        <v xml:space="preserve"> </v>
      </c>
      <c r="D15" s="45" t="str">
        <f>IFERROR(IF(Table14[[#This Row],[PLACING]]=1,$E$1,IF(Table14[[#This Row],[PLACING]]=2,$F$1,IF(Table14[[#This Row],[PLACING]]=3,$G$1,IF(Table14[[#This Row],[PLACING]]=4,$H$1,IF(Table14[[#This Row],[PLACING]]=5,$I$1," ")))))," ")</f>
        <v xml:space="preserve"> </v>
      </c>
      <c r="E15" t="str">
        <f t="shared" si="1"/>
        <v xml:space="preserve"> </v>
      </c>
    </row>
    <row r="16" spans="1:9" ht="30.75" customHeight="1" x14ac:dyDescent="0.2">
      <c r="A16" s="4"/>
      <c r="B16" s="18"/>
      <c r="C16" s="13" t="str">
        <f t="shared" si="0"/>
        <v xml:space="preserve"> </v>
      </c>
      <c r="D16" s="45" t="str">
        <f>IFERROR(IF(Table14[[#This Row],[PLACING]]=1,$E$1,IF(Table14[[#This Row],[PLACING]]=2,$F$1,IF(Table14[[#This Row],[PLACING]]=3,$G$1,IF(Table14[[#This Row],[PLACING]]=4,$H$1,IF(Table14[[#This Row],[PLACING]]=5,$I$1," ")))))," ")</f>
        <v xml:space="preserve"> </v>
      </c>
      <c r="E16" t="str">
        <f t="shared" si="1"/>
        <v xml:space="preserve"> </v>
      </c>
    </row>
    <row r="17" spans="1:5" ht="30.75" customHeight="1" x14ac:dyDescent="0.2">
      <c r="A17" s="4"/>
      <c r="B17" s="18"/>
      <c r="C17" s="13" t="str">
        <f t="shared" si="0"/>
        <v xml:space="preserve"> </v>
      </c>
      <c r="D17" s="45" t="str">
        <f>IFERROR(IF(Table14[[#This Row],[PLACING]]=1,$E$1,IF(Table14[[#This Row],[PLACING]]=2,$F$1,IF(Table14[[#This Row],[PLACING]]=3,$G$1,IF(Table14[[#This Row],[PLACING]]=4,$H$1,IF(Table14[[#This Row],[PLACING]]=5,$I$1," ")))))," ")</f>
        <v xml:space="preserve"> </v>
      </c>
      <c r="E17" t="str">
        <f t="shared" si="1"/>
        <v xml:space="preserve"> </v>
      </c>
    </row>
    <row r="18" spans="1:5" ht="30.75" customHeight="1" x14ac:dyDescent="0.2">
      <c r="A18" s="4"/>
      <c r="B18" s="18"/>
      <c r="C18" s="13" t="str">
        <f t="shared" si="0"/>
        <v xml:space="preserve"> </v>
      </c>
      <c r="D18" s="45" t="str">
        <f>IFERROR(IF(Table14[[#This Row],[PLACING]]=1,$E$1,IF(Table14[[#This Row],[PLACING]]=2,$F$1,IF(Table14[[#This Row],[PLACING]]=3,$G$1,IF(Table14[[#This Row],[PLACING]]=4,$H$1,IF(Table14[[#This Row],[PLACING]]=5,$I$1," ")))))," ")</f>
        <v xml:space="preserve"> </v>
      </c>
      <c r="E18" t="str">
        <f t="shared" si="1"/>
        <v xml:space="preserve"> </v>
      </c>
    </row>
    <row r="19" spans="1:5" ht="30.75" customHeight="1" x14ac:dyDescent="0.2">
      <c r="A19" s="4"/>
      <c r="B19" s="18"/>
      <c r="C19" s="13" t="str">
        <f t="shared" si="0"/>
        <v xml:space="preserve"> </v>
      </c>
      <c r="D19" s="45" t="str">
        <f>IFERROR(IF(Table14[[#This Row],[PLACING]]=1,$E$1,IF(Table14[[#This Row],[PLACING]]=2,$F$1,IF(Table14[[#This Row],[PLACING]]=3,$G$1,IF(Table14[[#This Row],[PLACING]]=4,$H$1,IF(Table14[[#This Row],[PLACING]]=5,$I$1," ")))))," ")</f>
        <v xml:space="preserve"> </v>
      </c>
      <c r="E19" t="str">
        <f t="shared" si="1"/>
        <v xml:space="preserve"> </v>
      </c>
    </row>
    <row r="20" spans="1:5" ht="30.75" customHeight="1" x14ac:dyDescent="0.2">
      <c r="A20" s="4"/>
      <c r="B20" s="18"/>
      <c r="C20" s="13" t="str">
        <f t="shared" si="0"/>
        <v xml:space="preserve"> </v>
      </c>
      <c r="D20" s="45" t="str">
        <f>IFERROR(IF(Table14[[#This Row],[PLACING]]=1,$E$1,IF(Table14[[#This Row],[PLACING]]=2,$F$1,IF(Table14[[#This Row],[PLACING]]=3,$G$1,IF(Table14[[#This Row],[PLACING]]=4,$H$1,IF(Table14[[#This Row],[PLACING]]=5,$I$1," ")))))," ")</f>
        <v xml:space="preserve"> </v>
      </c>
      <c r="E20" t="str">
        <f t="shared" si="1"/>
        <v xml:space="preserve"> </v>
      </c>
    </row>
    <row r="21" spans="1:5" ht="30.75" customHeight="1" x14ac:dyDescent="0.2">
      <c r="A21" s="4"/>
      <c r="B21" s="18"/>
      <c r="C21" s="13" t="str">
        <f t="shared" si="0"/>
        <v xml:space="preserve"> </v>
      </c>
      <c r="D21" s="45" t="str">
        <f>IFERROR(IF(Table14[[#This Row],[PLACING]]=1,$E$1,IF(Table14[[#This Row],[PLACING]]=2,$F$1,IF(Table14[[#This Row],[PLACING]]=3,$G$1,IF(Table14[[#This Row],[PLACING]]=4,$H$1,IF(Table14[[#This Row],[PLACING]]=5,$I$1," ")))))," ")</f>
        <v xml:space="preserve"> </v>
      </c>
      <c r="E21" t="str">
        <f t="shared" si="1"/>
        <v xml:space="preserve"> </v>
      </c>
    </row>
    <row r="22" spans="1:5" ht="30.75" customHeight="1" x14ac:dyDescent="0.2">
      <c r="A22" s="4"/>
      <c r="B22" s="18"/>
      <c r="C22" s="13" t="str">
        <f t="shared" si="0"/>
        <v xml:space="preserve"> </v>
      </c>
      <c r="D22" s="45" t="str">
        <f>IFERROR(IF(Table14[[#This Row],[PLACING]]=1,$E$1,IF(Table14[[#This Row],[PLACING]]=2,$F$1,IF(Table14[[#This Row],[PLACING]]=3,$G$1,IF(Table14[[#This Row],[PLACING]]=4,$H$1,IF(Table14[[#This Row],[PLACING]]=5,$I$1," ")))))," ")</f>
        <v xml:space="preserve"> </v>
      </c>
      <c r="E22" t="str">
        <f t="shared" si="1"/>
        <v xml:space="preserve"> </v>
      </c>
    </row>
  </sheetData>
  <mergeCells count="1">
    <mergeCell ref="A1:D1"/>
  </mergeCells>
  <pageMargins left="0.5" right="0.5" top="0.75" bottom="0.75" header="0.3" footer="0.3"/>
  <pageSetup orientation="portrait" horizontalDpi="4294967293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22"/>
  <sheetViews>
    <sheetView zoomScaleNormal="100" workbookViewId="0">
      <selection activeCell="F6" sqref="F6"/>
    </sheetView>
  </sheetViews>
  <sheetFormatPr baseColWidth="10" defaultColWidth="9.1640625" defaultRowHeight="15" x14ac:dyDescent="0.2"/>
  <cols>
    <col min="1" max="1" width="38.6640625" customWidth="1"/>
    <col min="2" max="3" width="18.6640625" customWidth="1"/>
    <col min="4" max="4" width="14.6640625" customWidth="1"/>
    <col min="5" max="5" width="10.6640625" customWidth="1"/>
  </cols>
  <sheetData>
    <row r="1" spans="1:9" ht="43.5" customHeight="1" x14ac:dyDescent="0.55000000000000004">
      <c r="A1" s="64" t="s">
        <v>11</v>
      </c>
      <c r="B1" s="64"/>
      <c r="C1" s="64"/>
      <c r="E1" s="35">
        <v>200</v>
      </c>
      <c r="F1" s="35">
        <v>120</v>
      </c>
      <c r="G1" s="35">
        <v>80</v>
      </c>
      <c r="H1" s="35">
        <v>60</v>
      </c>
      <c r="I1" s="35">
        <v>40</v>
      </c>
    </row>
    <row r="2" spans="1:9" ht="30.75" customHeight="1" x14ac:dyDescent="0.2">
      <c r="A2" s="11" t="s">
        <v>0</v>
      </c>
      <c r="B2" s="15" t="s">
        <v>1</v>
      </c>
      <c r="C2" s="15" t="s">
        <v>2</v>
      </c>
      <c r="D2" s="16" t="s">
        <v>3</v>
      </c>
    </row>
    <row r="3" spans="1:9" ht="30.75" customHeight="1" x14ac:dyDescent="0.2">
      <c r="A3" s="4" t="s">
        <v>80</v>
      </c>
      <c r="B3" s="53">
        <v>1.091</v>
      </c>
      <c r="C3" s="13">
        <f t="shared" ref="C3:C22" si="0">IFERROR(RANK(B3,$B$3:$B$22,1)," ")</f>
        <v>3</v>
      </c>
      <c r="D3" s="45">
        <f>IFERROR(IF(Table12[[#This Row],[PLACING]]=1,$E$1,IF(Table12[[#This Row],[PLACING]]=2,$F$1,IF(Table12[[#This Row],[PLACING]]=3,$G$1,IF(Table12[[#This Row],[PLACING]]=4,$H$1,IF(Table12[[#This Row],[PLACING]]=5,$I$1," ")))))," ")</f>
        <v>80</v>
      </c>
    </row>
    <row r="4" spans="1:9" ht="30.75" customHeight="1" x14ac:dyDescent="0.2">
      <c r="A4" s="4" t="s">
        <v>95</v>
      </c>
      <c r="B4" s="53">
        <v>1.0920000000000001</v>
      </c>
      <c r="C4" s="13">
        <f t="shared" si="0"/>
        <v>4</v>
      </c>
      <c r="D4" s="45">
        <f>IFERROR(IF(Table12[[#This Row],[PLACING]]=1,$E$1,IF(Table12[[#This Row],[PLACING]]=2,$F$1,IF(Table12[[#This Row],[PLACING]]=3,$G$1,IF(Table12[[#This Row],[PLACING]]=4,$H$1,IF(Table12[[#This Row],[PLACING]]=5,$I$1," ")))))," ")</f>
        <v>60</v>
      </c>
    </row>
    <row r="5" spans="1:9" ht="30.75" customHeight="1" x14ac:dyDescent="0.2">
      <c r="A5" s="4" t="s">
        <v>96</v>
      </c>
      <c r="B5" s="53">
        <v>1.02</v>
      </c>
      <c r="C5" s="13">
        <f t="shared" si="0"/>
        <v>2</v>
      </c>
      <c r="D5" s="45">
        <f>IFERROR(IF(Table12[[#This Row],[PLACING]]=1,$E$1,IF(Table12[[#This Row],[PLACING]]=2,$F$1,IF(Table12[[#This Row],[PLACING]]=3,$G$1,IF(Table12[[#This Row],[PLACING]]=4,$H$1,IF(Table12[[#This Row],[PLACING]]=5,$I$1," ")))))," ")</f>
        <v>120</v>
      </c>
    </row>
    <row r="6" spans="1:9" ht="30.75" customHeight="1" x14ac:dyDescent="0.2">
      <c r="A6" s="4" t="s">
        <v>89</v>
      </c>
      <c r="B6" s="53">
        <v>1.097</v>
      </c>
      <c r="C6" s="13">
        <f t="shared" si="0"/>
        <v>5</v>
      </c>
      <c r="D6" s="45">
        <f>IFERROR(IF(Table12[[#This Row],[PLACING]]=1,$E$1,IF(Table12[[#This Row],[PLACING]]=2,$F$1,IF(Table12[[#This Row],[PLACING]]=3,$G$1,IF(Table12[[#This Row],[PLACING]]=4,$H$1,IF(Table12[[#This Row],[PLACING]]=5,$I$1," ")))))," ")</f>
        <v>40</v>
      </c>
    </row>
    <row r="7" spans="1:9" ht="30.75" customHeight="1" x14ac:dyDescent="0.2">
      <c r="A7" s="4" t="s">
        <v>101</v>
      </c>
      <c r="B7" s="53">
        <v>0.57489999999999997</v>
      </c>
      <c r="C7" s="13">
        <f t="shared" si="0"/>
        <v>1</v>
      </c>
      <c r="D7" s="45">
        <f>IFERROR(IF(Table12[[#This Row],[PLACING]]=1,$E$1,IF(Table12[[#This Row],[PLACING]]=2,$F$1,IF(Table12[[#This Row],[PLACING]]=3,$G$1,IF(Table12[[#This Row],[PLACING]]=4,$H$1,IF(Table12[[#This Row],[PLACING]]=5,$I$1," ")))))," ")</f>
        <v>200</v>
      </c>
    </row>
    <row r="8" spans="1:9" ht="30.75" customHeight="1" x14ac:dyDescent="0.2">
      <c r="A8" s="4"/>
      <c r="B8" s="18"/>
      <c r="C8" s="13" t="str">
        <f t="shared" si="0"/>
        <v xml:space="preserve"> </v>
      </c>
      <c r="D8" s="45" t="str">
        <f>IFERROR(IF(Table12[[#This Row],[PLACING]]=1,$E$1,IF(Table12[[#This Row],[PLACING]]=2,$F$1,IF(Table12[[#This Row],[PLACING]]=3,$G$1,IF(Table12[[#This Row],[PLACING]]=4,$H$1,IF(Table12[[#This Row],[PLACING]]=5,$I$1," ")))))," ")</f>
        <v xml:space="preserve"> </v>
      </c>
    </row>
    <row r="9" spans="1:9" ht="30.75" customHeight="1" x14ac:dyDescent="0.2">
      <c r="A9" s="4"/>
      <c r="B9" s="18"/>
      <c r="C9" s="13" t="str">
        <f t="shared" si="0"/>
        <v xml:space="preserve"> </v>
      </c>
      <c r="D9" s="45" t="str">
        <f>IFERROR(IF(Table12[[#This Row],[PLACING]]=1,$E$1,IF(Table12[[#This Row],[PLACING]]=2,$F$1,IF(Table12[[#This Row],[PLACING]]=3,$G$1,IF(Table12[[#This Row],[PLACING]]=4,$H$1,IF(Table12[[#This Row],[PLACING]]=5,$I$1," ")))))," ")</f>
        <v xml:space="preserve"> </v>
      </c>
      <c r="E9" t="str">
        <f t="shared" ref="E9:E22" si="1">IFERROR(IF(C9=1,5,IF(C9=2,3,IF(C9=3,2,IF(C9=4,1," "))))," ")</f>
        <v xml:space="preserve"> </v>
      </c>
    </row>
    <row r="10" spans="1:9" ht="30.75" customHeight="1" x14ac:dyDescent="0.2">
      <c r="A10" s="4"/>
      <c r="B10" s="18"/>
      <c r="C10" s="13" t="str">
        <f t="shared" si="0"/>
        <v xml:space="preserve"> </v>
      </c>
      <c r="D10" s="45" t="str">
        <f>IFERROR(IF(Table12[[#This Row],[PLACING]]=1,$E$1,IF(Table12[[#This Row],[PLACING]]=2,$F$1,IF(Table12[[#This Row],[PLACING]]=3,$G$1,IF(Table12[[#This Row],[PLACING]]=4,$H$1,IF(Table12[[#This Row],[PLACING]]=5,$I$1," ")))))," ")</f>
        <v xml:space="preserve"> </v>
      </c>
      <c r="E10" t="str">
        <f t="shared" si="1"/>
        <v xml:space="preserve"> </v>
      </c>
    </row>
    <row r="11" spans="1:9" ht="30.75" customHeight="1" x14ac:dyDescent="0.2">
      <c r="A11" s="4"/>
      <c r="B11" s="18"/>
      <c r="C11" s="13" t="str">
        <f t="shared" si="0"/>
        <v xml:space="preserve"> </v>
      </c>
      <c r="D11" s="45" t="str">
        <f>IFERROR(IF(Table12[[#This Row],[PLACING]]=1,$E$1,IF(Table12[[#This Row],[PLACING]]=2,$F$1,IF(Table12[[#This Row],[PLACING]]=3,$G$1,IF(Table12[[#This Row],[PLACING]]=4,$H$1,IF(Table12[[#This Row],[PLACING]]=5,$I$1," ")))))," ")</f>
        <v xml:space="preserve"> </v>
      </c>
      <c r="E11" t="str">
        <f t="shared" si="1"/>
        <v xml:space="preserve"> </v>
      </c>
    </row>
    <row r="12" spans="1:9" ht="30.75" customHeight="1" x14ac:dyDescent="0.2">
      <c r="A12" s="4"/>
      <c r="B12" s="18"/>
      <c r="C12" s="13" t="str">
        <f t="shared" si="0"/>
        <v xml:space="preserve"> </v>
      </c>
      <c r="D12" s="45" t="str">
        <f>IFERROR(IF(Table12[[#This Row],[PLACING]]=1,$E$1,IF(Table12[[#This Row],[PLACING]]=2,$F$1,IF(Table12[[#This Row],[PLACING]]=3,$G$1,IF(Table12[[#This Row],[PLACING]]=4,$H$1,IF(Table12[[#This Row],[PLACING]]=5,$I$1," ")))))," ")</f>
        <v xml:space="preserve"> </v>
      </c>
      <c r="E12" t="str">
        <f t="shared" si="1"/>
        <v xml:space="preserve"> </v>
      </c>
    </row>
    <row r="13" spans="1:9" ht="30.75" customHeight="1" x14ac:dyDescent="0.2">
      <c r="A13" s="4"/>
      <c r="B13" s="18"/>
      <c r="C13" s="13" t="str">
        <f t="shared" si="0"/>
        <v xml:space="preserve"> </v>
      </c>
      <c r="D13" s="45" t="str">
        <f>IFERROR(IF(Table12[[#This Row],[PLACING]]=1,$E$1,IF(Table12[[#This Row],[PLACING]]=2,$F$1,IF(Table12[[#This Row],[PLACING]]=3,$G$1,IF(Table12[[#This Row],[PLACING]]=4,$H$1,IF(Table12[[#This Row],[PLACING]]=5,$I$1," ")))))," ")</f>
        <v xml:space="preserve"> </v>
      </c>
      <c r="E13" t="str">
        <f t="shared" si="1"/>
        <v xml:space="preserve"> </v>
      </c>
    </row>
    <row r="14" spans="1:9" ht="30.75" customHeight="1" x14ac:dyDescent="0.2">
      <c r="A14" s="4"/>
      <c r="B14" s="18"/>
      <c r="C14" s="13" t="str">
        <f t="shared" si="0"/>
        <v xml:space="preserve"> </v>
      </c>
      <c r="D14" s="45" t="str">
        <f>IFERROR(IF(Table12[[#This Row],[PLACING]]=1,$E$1,IF(Table12[[#This Row],[PLACING]]=2,$F$1,IF(Table12[[#This Row],[PLACING]]=3,$G$1,IF(Table12[[#This Row],[PLACING]]=4,$H$1,IF(Table12[[#This Row],[PLACING]]=5,$I$1," ")))))," ")</f>
        <v xml:space="preserve"> </v>
      </c>
      <c r="E14" t="str">
        <f t="shared" si="1"/>
        <v xml:space="preserve"> </v>
      </c>
    </row>
    <row r="15" spans="1:9" ht="30.75" customHeight="1" x14ac:dyDescent="0.2">
      <c r="A15" s="4"/>
      <c r="B15" s="18"/>
      <c r="C15" s="13" t="str">
        <f t="shared" si="0"/>
        <v xml:space="preserve"> </v>
      </c>
      <c r="D15" s="45" t="str">
        <f>IFERROR(IF(Table12[[#This Row],[PLACING]]=1,$E$1,IF(Table12[[#This Row],[PLACING]]=2,$F$1,IF(Table12[[#This Row],[PLACING]]=3,$G$1,IF(Table12[[#This Row],[PLACING]]=4,$H$1,IF(Table12[[#This Row],[PLACING]]=5,$I$1," ")))))," ")</f>
        <v xml:space="preserve"> </v>
      </c>
      <c r="E15" t="str">
        <f t="shared" si="1"/>
        <v xml:space="preserve"> </v>
      </c>
    </row>
    <row r="16" spans="1:9" ht="30.75" customHeight="1" x14ac:dyDescent="0.2">
      <c r="A16" s="4"/>
      <c r="B16" s="18"/>
      <c r="C16" s="13" t="str">
        <f t="shared" si="0"/>
        <v xml:space="preserve"> </v>
      </c>
      <c r="D16" s="45" t="str">
        <f>IFERROR(IF(Table12[[#This Row],[PLACING]]=1,$E$1,IF(Table12[[#This Row],[PLACING]]=2,$F$1,IF(Table12[[#This Row],[PLACING]]=3,$G$1,IF(Table12[[#This Row],[PLACING]]=4,$H$1,IF(Table12[[#This Row],[PLACING]]=5,$I$1," ")))))," ")</f>
        <v xml:space="preserve"> </v>
      </c>
      <c r="E16" t="str">
        <f t="shared" si="1"/>
        <v xml:space="preserve"> </v>
      </c>
    </row>
    <row r="17" spans="1:5" ht="30.75" customHeight="1" x14ac:dyDescent="0.2">
      <c r="A17" s="4"/>
      <c r="B17" s="18"/>
      <c r="C17" s="13" t="str">
        <f t="shared" si="0"/>
        <v xml:space="preserve"> </v>
      </c>
      <c r="D17" s="45" t="str">
        <f>IFERROR(IF(Table12[[#This Row],[PLACING]]=1,$E$1,IF(Table12[[#This Row],[PLACING]]=2,$F$1,IF(Table12[[#This Row],[PLACING]]=3,$G$1,IF(Table12[[#This Row],[PLACING]]=4,$H$1,IF(Table12[[#This Row],[PLACING]]=5,$I$1," ")))))," ")</f>
        <v xml:space="preserve"> </v>
      </c>
      <c r="E17" t="str">
        <f t="shared" si="1"/>
        <v xml:space="preserve"> </v>
      </c>
    </row>
    <row r="18" spans="1:5" ht="30.75" customHeight="1" x14ac:dyDescent="0.2">
      <c r="A18" s="4"/>
      <c r="B18" s="18"/>
      <c r="C18" s="13" t="str">
        <f t="shared" si="0"/>
        <v xml:space="preserve"> </v>
      </c>
      <c r="D18" s="45" t="str">
        <f>IFERROR(IF(Table12[[#This Row],[PLACING]]=1,$E$1,IF(Table12[[#This Row],[PLACING]]=2,$F$1,IF(Table12[[#This Row],[PLACING]]=3,$G$1,IF(Table12[[#This Row],[PLACING]]=4,$H$1,IF(Table12[[#This Row],[PLACING]]=5,$I$1," ")))))," ")</f>
        <v xml:space="preserve"> </v>
      </c>
      <c r="E18" t="str">
        <f t="shared" si="1"/>
        <v xml:space="preserve"> </v>
      </c>
    </row>
    <row r="19" spans="1:5" ht="30.75" customHeight="1" x14ac:dyDescent="0.2">
      <c r="A19" s="4"/>
      <c r="B19" s="18"/>
      <c r="C19" s="13" t="str">
        <f t="shared" si="0"/>
        <v xml:space="preserve"> </v>
      </c>
      <c r="D19" s="45" t="str">
        <f>IFERROR(IF(Table12[[#This Row],[PLACING]]=1,$E$1,IF(Table12[[#This Row],[PLACING]]=2,$F$1,IF(Table12[[#This Row],[PLACING]]=3,$G$1,IF(Table12[[#This Row],[PLACING]]=4,$H$1,IF(Table12[[#This Row],[PLACING]]=5,$I$1," ")))))," ")</f>
        <v xml:space="preserve"> </v>
      </c>
      <c r="E19" t="str">
        <f t="shared" si="1"/>
        <v xml:space="preserve"> </v>
      </c>
    </row>
    <row r="20" spans="1:5" ht="30.75" customHeight="1" x14ac:dyDescent="0.2">
      <c r="A20" s="4"/>
      <c r="B20" s="18"/>
      <c r="C20" s="13" t="str">
        <f t="shared" si="0"/>
        <v xml:space="preserve"> </v>
      </c>
      <c r="D20" s="45" t="str">
        <f>IFERROR(IF(Table12[[#This Row],[PLACING]]=1,$E$1,IF(Table12[[#This Row],[PLACING]]=2,$F$1,IF(Table12[[#This Row],[PLACING]]=3,$G$1,IF(Table12[[#This Row],[PLACING]]=4,$H$1,IF(Table12[[#This Row],[PLACING]]=5,$I$1," ")))))," ")</f>
        <v xml:space="preserve"> </v>
      </c>
      <c r="E20" t="str">
        <f t="shared" si="1"/>
        <v xml:space="preserve"> </v>
      </c>
    </row>
    <row r="21" spans="1:5" ht="30.75" customHeight="1" x14ac:dyDescent="0.2">
      <c r="A21" s="4"/>
      <c r="B21" s="18"/>
      <c r="C21" s="13" t="str">
        <f t="shared" si="0"/>
        <v xml:space="preserve"> </v>
      </c>
      <c r="D21" s="45" t="str">
        <f>IFERROR(IF(Table12[[#This Row],[PLACING]]=1,$E$1,IF(Table12[[#This Row],[PLACING]]=2,$F$1,IF(Table12[[#This Row],[PLACING]]=3,$G$1,IF(Table12[[#This Row],[PLACING]]=4,$H$1,IF(Table12[[#This Row],[PLACING]]=5,$I$1," ")))))," ")</f>
        <v xml:space="preserve"> </v>
      </c>
      <c r="E21" t="str">
        <f t="shared" si="1"/>
        <v xml:space="preserve"> </v>
      </c>
    </row>
    <row r="22" spans="1:5" ht="30.75" customHeight="1" x14ac:dyDescent="0.2">
      <c r="A22" s="4"/>
      <c r="B22" s="18"/>
      <c r="C22" s="13" t="str">
        <f t="shared" si="0"/>
        <v xml:space="preserve"> </v>
      </c>
      <c r="D22" s="45" t="str">
        <f>IFERROR(IF(Table12[[#This Row],[PLACING]]=1,$E$1,IF(Table12[[#This Row],[PLACING]]=2,$F$1,IF(Table12[[#This Row],[PLACING]]=3,$G$1,IF(Table12[[#This Row],[PLACING]]=4,$H$1,IF(Table12[[#This Row],[PLACING]]=5,$I$1," ")))))," ")</f>
        <v xml:space="preserve"> </v>
      </c>
      <c r="E22" t="str">
        <f t="shared" si="1"/>
        <v xml:space="preserve"> </v>
      </c>
    </row>
  </sheetData>
  <mergeCells count="1">
    <mergeCell ref="A1:C1"/>
  </mergeCells>
  <pageMargins left="0.5" right="0.5" top="0.75" bottom="0.75" header="0.3" footer="0.3"/>
  <pageSetup orientation="portrait" horizont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04E81-DBCC-4304-A1F2-CAE6A2F99C92}">
  <sheetPr>
    <pageSetUpPr fitToPage="1"/>
  </sheetPr>
  <dimension ref="A1:E24"/>
  <sheetViews>
    <sheetView workbookViewId="0">
      <selection sqref="A1:C5"/>
    </sheetView>
  </sheetViews>
  <sheetFormatPr baseColWidth="10" defaultColWidth="8.83203125" defaultRowHeight="15" x14ac:dyDescent="0.2"/>
  <cols>
    <col min="1" max="1" width="38.6640625" customWidth="1"/>
    <col min="2" max="3" width="23.6640625" customWidth="1"/>
    <col min="4" max="4" width="14.6640625" customWidth="1"/>
    <col min="5" max="5" width="10.6640625" customWidth="1"/>
  </cols>
  <sheetData>
    <row r="1" spans="1:5" ht="43.5" customHeight="1" x14ac:dyDescent="0.35">
      <c r="A1" s="54" t="s">
        <v>33</v>
      </c>
      <c r="B1" s="54"/>
      <c r="C1" s="54"/>
      <c r="D1" s="41"/>
      <c r="E1" s="41"/>
    </row>
    <row r="2" spans="1:5" ht="30.75" customHeight="1" x14ac:dyDescent="0.2">
      <c r="A2" s="55" t="s">
        <v>34</v>
      </c>
      <c r="B2" s="55"/>
      <c r="C2" s="55"/>
    </row>
    <row r="3" spans="1:5" ht="30.75" customHeight="1" x14ac:dyDescent="0.2">
      <c r="A3" s="48" t="s">
        <v>0</v>
      </c>
      <c r="B3" s="38" t="s">
        <v>35</v>
      </c>
      <c r="C3" s="49" t="s">
        <v>36</v>
      </c>
    </row>
    <row r="4" spans="1:5" ht="30.75" customHeight="1" x14ac:dyDescent="0.2">
      <c r="A4" s="50" t="str">
        <f>IF('BE1'!C4="Grand Total"," ",IF('BE1'!C4=0," ",'BE1'!C4))</f>
        <v>Bernie Bernkopf</v>
      </c>
      <c r="B4" s="1">
        <f ca="1">IF(SUMPRODUCT(SUMIF(INDIRECT("'"&amp;NoviceSheets&amp;"'!A$3:A$28"),Table5[[#This Row],[NAME]],INDIRECT("'"&amp;NoviceSheets&amp;"'!E$3:E$28")))=0," ",SUMPRODUCT(SUMIF(INDIRECT("'"&amp;NoviceSheets&amp;"'!A$3:A$28"),Table5[[#This Row],[NAME]],INDIRECT("'"&amp;NoviceSheets&amp;"'!E$3:E$28"))))</f>
        <v>3</v>
      </c>
      <c r="C4" s="51">
        <f ca="1">IFERROR(RANK(Table5[[#This Row],[EVENT POINTS]],Table5[EVENT POINTS])," ")</f>
        <v>4</v>
      </c>
    </row>
    <row r="5" spans="1:5" ht="30.75" customHeight="1" x14ac:dyDescent="0.2">
      <c r="A5" s="50" t="str">
        <f>IF('BE1'!C5="Grand Total"," ",IF('BE1'!C5=0," ",'BE1'!C5))</f>
        <v>Cameron Arthurs</v>
      </c>
      <c r="B5" s="1">
        <f ca="1">IF(SUMPRODUCT(SUMIF(INDIRECT("'"&amp;NoviceSheets&amp;"'!A$3:A$28"),Table5[[#This Row],[NAME]],INDIRECT("'"&amp;NoviceSheets&amp;"'!E$3:E$28")))=0," ",SUMPRODUCT(SUMIF(INDIRECT("'"&amp;NoviceSheets&amp;"'!A$3:A$28"),Table5[[#This Row],[NAME]],INDIRECT("'"&amp;NoviceSheets&amp;"'!E$3:E$28"))))</f>
        <v>2</v>
      </c>
      <c r="C5" s="51">
        <f ca="1">IFERROR(RANK(Table5[[#This Row],[EVENT POINTS]],Table5[EVENT POINTS])," ")</f>
        <v>6</v>
      </c>
    </row>
    <row r="6" spans="1:5" ht="30.75" customHeight="1" x14ac:dyDescent="0.2">
      <c r="A6" s="50" t="str">
        <f>IF('BE1'!C6="Grand Total"," ",IF('BE1'!C6=0," ",'BE1'!C6))</f>
        <v>Dave Enderud</v>
      </c>
      <c r="B6" s="1">
        <f ca="1">IF(SUMPRODUCT(SUMIF(INDIRECT("'"&amp;NoviceSheets&amp;"'!A$3:A$28"),Table5[[#This Row],[NAME]],INDIRECT("'"&amp;NoviceSheets&amp;"'!E$3:E$28")))=0," ",SUMPRODUCT(SUMIF(INDIRECT("'"&amp;NoviceSheets&amp;"'!A$3:A$28"),Table5[[#This Row],[NAME]],INDIRECT("'"&amp;NoviceSheets&amp;"'!E$3:E$28"))))</f>
        <v>2</v>
      </c>
      <c r="C6" s="51">
        <f ca="1">IFERROR(RANK(Table5[[#This Row],[EVENT POINTS]],Table5[EVENT POINTS])," ")</f>
        <v>6</v>
      </c>
    </row>
    <row r="7" spans="1:5" ht="30.75" customHeight="1" x14ac:dyDescent="0.2">
      <c r="A7" s="50" t="str">
        <f>IF('BE1'!C7="Grand Total"," ",IF('BE1'!C7=0," ",'BE1'!C7))</f>
        <v>Dean Elmore</v>
      </c>
      <c r="B7" s="1" t="str">
        <f ca="1">IF(SUMPRODUCT(SUMIF(INDIRECT("'"&amp;NoviceSheets&amp;"'!A$3:A$28"),Table5[[#This Row],[NAME]],INDIRECT("'"&amp;NoviceSheets&amp;"'!E$3:E$28")))=0," ",SUMPRODUCT(SUMIF(INDIRECT("'"&amp;NoviceSheets&amp;"'!A$3:A$28"),Table5[[#This Row],[NAME]],INDIRECT("'"&amp;NoviceSheets&amp;"'!E$3:E$28"))))</f>
        <v xml:space="preserve"> </v>
      </c>
      <c r="C7" s="51" t="str">
        <f ca="1">IFERROR(RANK(Table5[[#This Row],[EVENT POINTS]],Table5[EVENT POINTS])," ")</f>
        <v xml:space="preserve"> </v>
      </c>
    </row>
    <row r="8" spans="1:5" ht="30.75" customHeight="1" x14ac:dyDescent="0.2">
      <c r="A8" s="50" t="str">
        <f>IF('BE1'!C8="Grand Total"," ",IF('BE1'!C8=0," ",'BE1'!C8))</f>
        <v>Don Chinnick</v>
      </c>
      <c r="B8" s="1">
        <f ca="1">IF(SUMPRODUCT(SUMIF(INDIRECT("'"&amp;NoviceSheets&amp;"'!A$3:A$28"),Table5[[#This Row],[NAME]],INDIRECT("'"&amp;NoviceSheets&amp;"'!E$3:E$28")))=0," ",SUMPRODUCT(SUMIF(INDIRECT("'"&amp;NoviceSheets&amp;"'!A$3:A$28"),Table5[[#This Row],[NAME]],INDIRECT("'"&amp;NoviceSheets&amp;"'!E$3:E$28"))))</f>
        <v>1</v>
      </c>
      <c r="C8" s="51">
        <f ca="1">IFERROR(RANK(Table5[[#This Row],[EVENT POINTS]],Table5[EVENT POINTS])," ")</f>
        <v>9</v>
      </c>
    </row>
    <row r="9" spans="1:5" ht="30.75" customHeight="1" x14ac:dyDescent="0.2">
      <c r="A9" s="50" t="str">
        <f>IF('BE1'!C9="Grand Total"," ",IF('BE1'!C9=0," ",'BE1'!C9))</f>
        <v>Gabe Elmore</v>
      </c>
      <c r="B9" s="1">
        <f ca="1">IF(SUMPRODUCT(SUMIF(INDIRECT("'"&amp;NoviceSheets&amp;"'!A$3:A$28"),Table5[[#This Row],[NAME]],INDIRECT("'"&amp;NoviceSheets&amp;"'!E$3:E$28")))=0," ",SUMPRODUCT(SUMIF(INDIRECT("'"&amp;NoviceSheets&amp;"'!A$3:A$28"),Table5[[#This Row],[NAME]],INDIRECT("'"&amp;NoviceSheets&amp;"'!E$3:E$28"))))</f>
        <v>3</v>
      </c>
      <c r="C9" s="51">
        <f ca="1">IFERROR(RANK(Table5[[#This Row],[EVENT POINTS]],Table5[EVENT POINTS])," ")</f>
        <v>4</v>
      </c>
    </row>
    <row r="10" spans="1:5" ht="30.75" customHeight="1" x14ac:dyDescent="0.2">
      <c r="A10" s="50" t="str">
        <f>IF('BE1'!C10="Grand Total"," ",IF('BE1'!C10=0," ",'BE1'!C10))</f>
        <v>Isabelle Gillespie</v>
      </c>
      <c r="B10" s="1">
        <f ca="1">IF(SUMPRODUCT(SUMIF(INDIRECT("'"&amp;NoviceSheets&amp;"'!A$3:A$28"),Table5[[#This Row],[NAME]],INDIRECT("'"&amp;NoviceSheets&amp;"'!E$3:E$28")))=0," ",SUMPRODUCT(SUMIF(INDIRECT("'"&amp;NoviceSheets&amp;"'!A$3:A$28"),Table5[[#This Row],[NAME]],INDIRECT("'"&amp;NoviceSheets&amp;"'!E$3:E$28"))))</f>
        <v>2</v>
      </c>
      <c r="C10" s="51">
        <f ca="1">IFERROR(RANK(Table5[[#This Row],[EVENT POINTS]],Table5[EVENT POINTS])," ")</f>
        <v>6</v>
      </c>
    </row>
    <row r="11" spans="1:5" ht="30.75" customHeight="1" x14ac:dyDescent="0.2">
      <c r="A11" s="50" t="str">
        <f>IF('BE1'!C11="Grand Total"," ",IF('BE1'!C11=0," ",'BE1'!C11))</f>
        <v>Jake Hewit</v>
      </c>
      <c r="B11" s="1">
        <f ca="1">IF(SUMPRODUCT(SUMIF(INDIRECT("'"&amp;NoviceSheets&amp;"'!A$3:A$28"),Table5[[#This Row],[NAME]],INDIRECT("'"&amp;NoviceSheets&amp;"'!E$3:E$28")))=0," ",SUMPRODUCT(SUMIF(INDIRECT("'"&amp;NoviceSheets&amp;"'!A$3:A$28"),Table5[[#This Row],[NAME]],INDIRECT("'"&amp;NoviceSheets&amp;"'!E$3:E$28"))))</f>
        <v>1</v>
      </c>
      <c r="C11" s="51">
        <f ca="1">IFERROR(RANK(Table5[[#This Row],[EVENT POINTS]],Table5[EVENT POINTS])," ")</f>
        <v>9</v>
      </c>
    </row>
    <row r="12" spans="1:5" ht="30.75" customHeight="1" x14ac:dyDescent="0.2">
      <c r="A12" s="50" t="str">
        <f>IF('BE1'!C12="Grand Total"," ",IF('BE1'!C12=0," ",'BE1'!C12))</f>
        <v>Jesse Goddard</v>
      </c>
      <c r="B12" s="1">
        <f ca="1">IF(SUMPRODUCT(SUMIF(INDIRECT("'"&amp;NoviceSheets&amp;"'!A$3:A$28"),Table5[[#This Row],[NAME]],INDIRECT("'"&amp;NoviceSheets&amp;"'!E$3:E$28")))=0," ",SUMPRODUCT(SUMIF(INDIRECT("'"&amp;NoviceSheets&amp;"'!A$3:A$28"),Table5[[#This Row],[NAME]],INDIRECT("'"&amp;NoviceSheets&amp;"'!E$3:E$28"))))</f>
        <v>5</v>
      </c>
      <c r="C12" s="51">
        <f ca="1">IFERROR(RANK(Table5[[#This Row],[EVENT POINTS]],Table5[EVENT POINTS])," ")</f>
        <v>2</v>
      </c>
    </row>
    <row r="13" spans="1:5" ht="30.75" customHeight="1" x14ac:dyDescent="0.2">
      <c r="A13" s="50" t="str">
        <f>IF('BE1'!C13="Grand Total"," ",IF('BE1'!C13=0," ",'BE1'!C13))</f>
        <v>Jon Seinen</v>
      </c>
      <c r="B13" s="1" t="str">
        <f ca="1">IF(SUMPRODUCT(SUMIF(INDIRECT("'"&amp;NoviceSheets&amp;"'!A$3:A$28"),Table5[[#This Row],[NAME]],INDIRECT("'"&amp;NoviceSheets&amp;"'!E$3:E$28")))=0," ",SUMPRODUCT(SUMIF(INDIRECT("'"&amp;NoviceSheets&amp;"'!A$3:A$28"),Table5[[#This Row],[NAME]],INDIRECT("'"&amp;NoviceSheets&amp;"'!E$3:E$28"))))</f>
        <v xml:space="preserve"> </v>
      </c>
      <c r="C13" s="51" t="str">
        <f ca="1">IFERROR(RANK(Table5[[#This Row],[EVENT POINTS]],Table5[EVENT POINTS])," ")</f>
        <v xml:space="preserve"> </v>
      </c>
    </row>
    <row r="14" spans="1:5" ht="30.75" customHeight="1" x14ac:dyDescent="0.2">
      <c r="A14" s="50" t="str">
        <f>IF('BE1'!C14="Grand Total"," ",IF('BE1'!C14=0," ",'BE1'!C14))</f>
        <v>Kelly Weber</v>
      </c>
      <c r="B14" s="1" t="str">
        <f ca="1">IF(SUMPRODUCT(SUMIF(INDIRECT("'"&amp;NoviceSheets&amp;"'!A$3:A$28"),Table5[[#This Row],[NAME]],INDIRECT("'"&amp;NoviceSheets&amp;"'!E$3:E$28")))=0," ",SUMPRODUCT(SUMIF(INDIRECT("'"&amp;NoviceSheets&amp;"'!A$3:A$28"),Table5[[#This Row],[NAME]],INDIRECT("'"&amp;NoviceSheets&amp;"'!E$3:E$28"))))</f>
        <v xml:space="preserve"> </v>
      </c>
      <c r="C14" s="51" t="str">
        <f ca="1">IFERROR(RANK(Table5[[#This Row],[EVENT POINTS]],Table5[EVENT POINTS])," ")</f>
        <v xml:space="preserve"> </v>
      </c>
    </row>
    <row r="15" spans="1:5" ht="30.75" customHeight="1" x14ac:dyDescent="0.2">
      <c r="A15" s="50" t="str">
        <f>IF('BE1'!C15="Grand Total"," ",IF('BE1'!C15=0," ",'BE1'!C15))</f>
        <v>Lars Hobenshield</v>
      </c>
      <c r="B15" s="1">
        <f ca="1">IF(SUMPRODUCT(SUMIF(INDIRECT("'"&amp;NoviceSheets&amp;"'!A$3:A$28"),Table5[[#This Row],[NAME]],INDIRECT("'"&amp;NoviceSheets&amp;"'!E$3:E$28")))=0," ",SUMPRODUCT(SUMIF(INDIRECT("'"&amp;NoviceSheets&amp;"'!A$3:A$28"),Table5[[#This Row],[NAME]],INDIRECT("'"&amp;NoviceSheets&amp;"'!E$3:E$28"))))</f>
        <v>8</v>
      </c>
      <c r="C15" s="51">
        <f ca="1">IFERROR(RANK(Table5[[#This Row],[EVENT POINTS]],Table5[EVENT POINTS])," ")</f>
        <v>1</v>
      </c>
    </row>
    <row r="16" spans="1:5" ht="30.75" customHeight="1" x14ac:dyDescent="0.2">
      <c r="A16" s="50" t="str">
        <f>IF('BE1'!C16="Grand Total"," ",IF('BE1'!C16=0," ",'BE1'!C16))</f>
        <v>Miko Magee</v>
      </c>
      <c r="B16" s="1" t="str">
        <f ca="1">IF(SUMPRODUCT(SUMIF(INDIRECT("'"&amp;NoviceSheets&amp;"'!A$3:A$28"),Table5[[#This Row],[NAME]],INDIRECT("'"&amp;NoviceSheets&amp;"'!E$3:E$28")))=0," ",SUMPRODUCT(SUMIF(INDIRECT("'"&amp;NoviceSheets&amp;"'!A$3:A$28"),Table5[[#This Row],[NAME]],INDIRECT("'"&amp;NoviceSheets&amp;"'!E$3:E$28"))))</f>
        <v xml:space="preserve"> </v>
      </c>
      <c r="C16" s="51" t="str">
        <f ca="1">IFERROR(RANK(Table5[[#This Row],[EVENT POINTS]],Table5[EVENT POINTS])," ")</f>
        <v xml:space="preserve"> </v>
      </c>
    </row>
    <row r="17" spans="1:3" ht="30.75" customHeight="1" x14ac:dyDescent="0.2">
      <c r="A17" s="50" t="str">
        <f>IF('BE1'!C17="Grand Total"," ",IF('BE1'!C17=0," ",'BE1'!C17))</f>
        <v>Morgan Bischoff</v>
      </c>
      <c r="B17" s="1" t="str">
        <f ca="1">IF(SUMPRODUCT(SUMIF(INDIRECT("'"&amp;NoviceSheets&amp;"'!A$3:A$28"),Table5[[#This Row],[NAME]],INDIRECT("'"&amp;NoviceSheets&amp;"'!E$3:E$28")))=0," ",SUMPRODUCT(SUMIF(INDIRECT("'"&amp;NoviceSheets&amp;"'!A$3:A$28"),Table5[[#This Row],[NAME]],INDIRECT("'"&amp;NoviceSheets&amp;"'!E$3:E$28"))))</f>
        <v xml:space="preserve"> </v>
      </c>
      <c r="C17" s="51" t="str">
        <f ca="1">IFERROR(RANK(Table5[[#This Row],[EVENT POINTS]],Table5[EVENT POINTS])," ")</f>
        <v xml:space="preserve"> </v>
      </c>
    </row>
    <row r="18" spans="1:3" ht="30.75" customHeight="1" x14ac:dyDescent="0.2">
      <c r="A18" s="50" t="str">
        <f>IF('BE1'!C18="Grand Total"," ",IF('BE1'!C18=0," ",'BE1'!C18))</f>
        <v>Natascha Schonbachler</v>
      </c>
      <c r="B18" s="1" t="str">
        <f ca="1">IF(SUMPRODUCT(SUMIF(INDIRECT("'"&amp;NoviceSheets&amp;"'!A$3:A$28"),Table5[[#This Row],[NAME]],INDIRECT("'"&amp;NoviceSheets&amp;"'!E$3:E$28")))=0," ",SUMPRODUCT(SUMIF(INDIRECT("'"&amp;NoviceSheets&amp;"'!A$3:A$28"),Table5[[#This Row],[NAME]],INDIRECT("'"&amp;NoviceSheets&amp;"'!E$3:E$28"))))</f>
        <v xml:space="preserve"> </v>
      </c>
      <c r="C18" s="51" t="str">
        <f ca="1">IFERROR(RANK(Table5[[#This Row],[EVENT POINTS]],Table5[EVENT POINTS])," ")</f>
        <v xml:space="preserve"> </v>
      </c>
    </row>
    <row r="19" spans="1:3" ht="30.75" customHeight="1" x14ac:dyDescent="0.2">
      <c r="A19" s="50" t="str">
        <f>IF('BE1'!C19="Grand Total"," ",IF('BE1'!C19=0," ",'BE1'!C19))</f>
        <v>Paul Wadman</v>
      </c>
      <c r="B19" s="1">
        <f ca="1">IF(SUMPRODUCT(SUMIF(INDIRECT("'"&amp;NoviceSheets&amp;"'!A$3:A$28"),Table5[[#This Row],[NAME]],INDIRECT("'"&amp;NoviceSheets&amp;"'!E$3:E$28")))=0," ",SUMPRODUCT(SUMIF(INDIRECT("'"&amp;NoviceSheets&amp;"'!A$3:A$28"),Table5[[#This Row],[NAME]],INDIRECT("'"&amp;NoviceSheets&amp;"'!E$3:E$28"))))</f>
        <v>1</v>
      </c>
      <c r="C19" s="51">
        <f ca="1">IFERROR(RANK(Table5[[#This Row],[EVENT POINTS]],Table5[EVENT POINTS])," ")</f>
        <v>9</v>
      </c>
    </row>
    <row r="20" spans="1:3" ht="30.75" customHeight="1" x14ac:dyDescent="0.2">
      <c r="A20" s="50" t="str">
        <f>IF('BE1'!C20="Grand Total"," ",IF('BE1'!C20=0," ",'BE1'!C20))</f>
        <v>Ricky Schonbachler</v>
      </c>
      <c r="B20" s="1" t="str">
        <f ca="1">IF(SUMPRODUCT(SUMIF(INDIRECT("'"&amp;NoviceSheets&amp;"'!A$3:A$28"),Table5[[#This Row],[NAME]],INDIRECT("'"&amp;NoviceSheets&amp;"'!E$3:E$28")))=0," ",SUMPRODUCT(SUMIF(INDIRECT("'"&amp;NoviceSheets&amp;"'!A$3:A$28"),Table5[[#This Row],[NAME]],INDIRECT("'"&amp;NoviceSheets&amp;"'!E$3:E$28"))))</f>
        <v xml:space="preserve"> </v>
      </c>
      <c r="C20" s="51" t="str">
        <f ca="1">IFERROR(RANK(Table5[[#This Row],[EVENT POINTS]],Table5[EVENT POINTS])," ")</f>
        <v xml:space="preserve"> </v>
      </c>
    </row>
    <row r="21" spans="1:3" ht="30.75" customHeight="1" x14ac:dyDescent="0.2">
      <c r="A21" s="50" t="str">
        <f>IF('BE1'!C21="Grand Total"," ",IF('BE1'!C21=0," ",'BE1'!C21))</f>
        <v>Tom Middleton</v>
      </c>
      <c r="B21" s="1">
        <f ca="1">IF(SUMPRODUCT(SUMIF(INDIRECT("'"&amp;NoviceSheets&amp;"'!A$3:A$28"),Table5[[#This Row],[NAME]],INDIRECT("'"&amp;NoviceSheets&amp;"'!E$3:E$28")))=0," ",SUMPRODUCT(SUMIF(INDIRECT("'"&amp;NoviceSheets&amp;"'!A$3:A$28"),Table5[[#This Row],[NAME]],INDIRECT("'"&amp;NoviceSheets&amp;"'!E$3:E$28"))))</f>
        <v>5</v>
      </c>
      <c r="C21" s="51">
        <f ca="1">IFERROR(RANK(Table5[[#This Row],[EVENT POINTS]],Table5[EVENT POINTS])," ")</f>
        <v>2</v>
      </c>
    </row>
    <row r="22" spans="1:3" ht="30.75" customHeight="1" x14ac:dyDescent="0.2">
      <c r="A22" s="50" t="str">
        <f>IF('BE1'!C22="Grand Total"," ",IF('BE1'!C22=0," ",'BE1'!C22))</f>
        <v xml:space="preserve"> </v>
      </c>
      <c r="B22" s="1" t="str">
        <f ca="1">IF(SUMPRODUCT(SUMIF(INDIRECT("'"&amp;NoviceSheets&amp;"'!A$3:A$28"),Table5[[#This Row],[NAME]],INDIRECT("'"&amp;NoviceSheets&amp;"'!E$3:E$28")))=0," ",SUMPRODUCT(SUMIF(INDIRECT("'"&amp;NoviceSheets&amp;"'!A$3:A$28"),Table5[[#This Row],[NAME]],INDIRECT("'"&amp;NoviceSheets&amp;"'!E$3:E$28"))))</f>
        <v xml:space="preserve"> </v>
      </c>
      <c r="C22" s="51" t="str">
        <f ca="1">IFERROR(RANK(Table5[[#This Row],[EVENT POINTS]],Table5[EVENT POINTS])," ")</f>
        <v xml:space="preserve"> </v>
      </c>
    </row>
    <row r="23" spans="1:3" ht="30.75" customHeight="1" x14ac:dyDescent="0.2">
      <c r="A23" s="50" t="str">
        <f>IF('BE1'!C23="Grand Total"," ",IF('BE1'!C23=0," ",'BE1'!C23))</f>
        <v xml:space="preserve"> </v>
      </c>
      <c r="B23" s="1" t="str">
        <f ca="1">IF(SUMPRODUCT(SUMIF(INDIRECT("'"&amp;NoviceSheets&amp;"'!A$3:A$28"),Table5[[#This Row],[NAME]],INDIRECT("'"&amp;NoviceSheets&amp;"'!E$3:E$28")))=0," ",SUMPRODUCT(SUMIF(INDIRECT("'"&amp;NoviceSheets&amp;"'!A$3:A$28"),Table5[[#This Row],[NAME]],INDIRECT("'"&amp;NoviceSheets&amp;"'!E$3:E$28"))))</f>
        <v xml:space="preserve"> </v>
      </c>
      <c r="C23" s="51" t="str">
        <f ca="1">IFERROR(RANK(Table5[[#This Row],[EVENT POINTS]],Table5[EVENT POINTS])," ")</f>
        <v xml:space="preserve"> </v>
      </c>
    </row>
    <row r="24" spans="1:3" ht="30.75" customHeight="1" x14ac:dyDescent="0.2">
      <c r="A24" s="43" t="str">
        <f>IF('BE1'!C24="Grand Total"," ",IF('BE1'!C24=0," ",'BE1'!C24))</f>
        <v xml:space="preserve"> </v>
      </c>
      <c r="B24" s="52" t="str">
        <f ca="1">IF(SUMPRODUCT(SUMIF(INDIRECT("'"&amp;NoviceSheets&amp;"'!A$3:A$28"),Table5[[#This Row],[NAME]],INDIRECT("'"&amp;NoviceSheets&amp;"'!E$3:E$28")))=0," ",SUMPRODUCT(SUMIF(INDIRECT("'"&amp;NoviceSheets&amp;"'!A$3:A$28"),Table5[[#This Row],[NAME]],INDIRECT("'"&amp;NoviceSheets&amp;"'!E$3:E$28"))))</f>
        <v xml:space="preserve"> </v>
      </c>
      <c r="C24" s="42" t="str">
        <f ca="1">IFERROR(RANK(Table5[[#This Row],[EVENT POINTS]],Table5[EVENT POINTS])," ")</f>
        <v xml:space="preserve"> </v>
      </c>
    </row>
  </sheetData>
  <mergeCells count="2">
    <mergeCell ref="A2:C2"/>
    <mergeCell ref="A1:C1"/>
  </mergeCells>
  <conditionalFormatting sqref="C4:C24">
    <cfRule type="cellIs" dxfId="238" priority="1" operator="equal">
      <formula>1</formula>
    </cfRule>
  </conditionalFormatting>
  <pageMargins left="0.5" right="0.5" top="0.75" bottom="0.75" header="0.3" footer="0.3"/>
  <pageSetup scale="94" orientation="portrait" horizontalDpi="4294967293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"/>
  <sheetViews>
    <sheetView zoomScaleNormal="100" workbookViewId="0">
      <selection activeCell="A5" sqref="A5"/>
    </sheetView>
  </sheetViews>
  <sheetFormatPr baseColWidth="10" defaultColWidth="9.1640625" defaultRowHeight="30.75" customHeight="1" x14ac:dyDescent="0.2"/>
  <cols>
    <col min="1" max="1" width="38.6640625" customWidth="1"/>
    <col min="2" max="3" width="18.6640625" customWidth="1"/>
    <col min="4" max="4" width="14.6640625" customWidth="1"/>
    <col min="5" max="5" width="10.6640625" customWidth="1"/>
  </cols>
  <sheetData>
    <row r="1" spans="1:9" ht="43.5" customHeight="1" x14ac:dyDescent="0.55000000000000004">
      <c r="A1" s="2" t="s">
        <v>23</v>
      </c>
      <c r="C1" s="2"/>
      <c r="E1" s="35"/>
      <c r="F1" s="35"/>
      <c r="G1" s="35"/>
      <c r="H1" s="35"/>
      <c r="I1" s="35"/>
    </row>
    <row r="2" spans="1:9" ht="30.75" customHeight="1" x14ac:dyDescent="0.2">
      <c r="A2" s="7" t="s">
        <v>0</v>
      </c>
      <c r="B2" s="5" t="s">
        <v>4</v>
      </c>
      <c r="C2" s="5" t="s">
        <v>2</v>
      </c>
      <c r="D2" s="14" t="s">
        <v>3</v>
      </c>
    </row>
    <row r="3" spans="1:9" ht="30.75" customHeight="1" x14ac:dyDescent="0.2">
      <c r="A3" s="4" t="s">
        <v>81</v>
      </c>
      <c r="B3" s="20">
        <v>11</v>
      </c>
      <c r="C3" s="4">
        <f>IFERROR(RANK(B3,$B$3:$B$22)," ")</f>
        <v>3</v>
      </c>
      <c r="D3" s="44"/>
    </row>
    <row r="4" spans="1:9" ht="30.75" customHeight="1" x14ac:dyDescent="0.2">
      <c r="A4" s="4" t="s">
        <v>80</v>
      </c>
      <c r="B4" s="20">
        <v>11</v>
      </c>
      <c r="C4" s="4">
        <f t="shared" ref="C4:C22" si="0">IFERROR(RANK(B4,$B$3:$B$22)," ")</f>
        <v>3</v>
      </c>
      <c r="D4" s="44"/>
    </row>
    <row r="5" spans="1:9" ht="30.75" customHeight="1" x14ac:dyDescent="0.2">
      <c r="A5" s="4" t="s">
        <v>90</v>
      </c>
      <c r="B5" s="20">
        <v>12</v>
      </c>
      <c r="C5" s="4">
        <f t="shared" si="0"/>
        <v>2</v>
      </c>
      <c r="D5" s="44"/>
    </row>
    <row r="6" spans="1:9" ht="30.75" customHeight="1" x14ac:dyDescent="0.2">
      <c r="A6" s="4" t="s">
        <v>96</v>
      </c>
      <c r="B6" s="20">
        <v>9</v>
      </c>
      <c r="C6" s="4">
        <f t="shared" si="0"/>
        <v>7</v>
      </c>
      <c r="D6" s="44"/>
    </row>
    <row r="7" spans="1:9" ht="30.75" customHeight="1" x14ac:dyDescent="0.2">
      <c r="A7" s="4" t="s">
        <v>89</v>
      </c>
      <c r="B7" s="20">
        <v>0</v>
      </c>
      <c r="C7" s="4">
        <f t="shared" si="0"/>
        <v>17</v>
      </c>
      <c r="D7" s="44"/>
    </row>
    <row r="8" spans="1:9" ht="30.75" customHeight="1" x14ac:dyDescent="0.2">
      <c r="A8" s="4" t="s">
        <v>102</v>
      </c>
      <c r="B8" s="20">
        <v>5</v>
      </c>
      <c r="C8" s="4">
        <f t="shared" si="0"/>
        <v>12</v>
      </c>
      <c r="D8" s="44"/>
    </row>
    <row r="9" spans="1:9" ht="30.75" customHeight="1" x14ac:dyDescent="0.2">
      <c r="A9" s="4" t="s">
        <v>92</v>
      </c>
      <c r="B9" s="20">
        <v>11</v>
      </c>
      <c r="C9" s="4">
        <f t="shared" si="0"/>
        <v>3</v>
      </c>
      <c r="D9" s="44"/>
    </row>
    <row r="10" spans="1:9" ht="30.75" customHeight="1" x14ac:dyDescent="0.2">
      <c r="A10" s="4" t="s">
        <v>84</v>
      </c>
      <c r="B10" s="20">
        <v>5</v>
      </c>
      <c r="C10" s="4">
        <f t="shared" si="0"/>
        <v>12</v>
      </c>
      <c r="D10" s="44"/>
    </row>
    <row r="11" spans="1:9" ht="30.75" customHeight="1" x14ac:dyDescent="0.2">
      <c r="A11" s="4" t="s">
        <v>98</v>
      </c>
      <c r="B11" s="20">
        <v>7</v>
      </c>
      <c r="C11" s="4">
        <f t="shared" si="0"/>
        <v>11</v>
      </c>
      <c r="D11" s="44"/>
    </row>
    <row r="12" spans="1:9" ht="30.75" customHeight="1" x14ac:dyDescent="0.2">
      <c r="A12" s="4" t="s">
        <v>97</v>
      </c>
      <c r="B12" s="20"/>
      <c r="C12" s="4">
        <f t="shared" si="0"/>
        <v>17</v>
      </c>
      <c r="D12" s="44"/>
    </row>
    <row r="13" spans="1:9" ht="30.75" customHeight="1" x14ac:dyDescent="0.2">
      <c r="A13" s="4" t="s">
        <v>103</v>
      </c>
      <c r="B13" s="20"/>
      <c r="C13" s="4">
        <f t="shared" si="0"/>
        <v>17</v>
      </c>
      <c r="D13" s="44"/>
    </row>
    <row r="14" spans="1:9" ht="30.75" customHeight="1" x14ac:dyDescent="0.2">
      <c r="A14" s="4" t="s">
        <v>100</v>
      </c>
      <c r="B14" s="20">
        <v>4</v>
      </c>
      <c r="C14" s="4">
        <f t="shared" si="0"/>
        <v>15</v>
      </c>
      <c r="D14" s="44"/>
    </row>
    <row r="15" spans="1:9" ht="30.75" customHeight="1" x14ac:dyDescent="0.2">
      <c r="A15" s="4" t="s">
        <v>101</v>
      </c>
      <c r="B15" s="20">
        <v>14</v>
      </c>
      <c r="C15" s="4">
        <f t="shared" si="0"/>
        <v>1</v>
      </c>
      <c r="D15" s="44"/>
    </row>
    <row r="16" spans="1:9" ht="30.75" customHeight="1" x14ac:dyDescent="0.2">
      <c r="A16" s="4" t="s">
        <v>86</v>
      </c>
      <c r="B16" s="20">
        <v>4</v>
      </c>
      <c r="C16" s="4">
        <f t="shared" si="0"/>
        <v>15</v>
      </c>
      <c r="D16" s="44"/>
    </row>
    <row r="17" spans="1:4" ht="30.75" customHeight="1" x14ac:dyDescent="0.2">
      <c r="A17" s="4" t="s">
        <v>87</v>
      </c>
      <c r="B17" s="20">
        <v>5</v>
      </c>
      <c r="C17" s="4">
        <f t="shared" si="0"/>
        <v>12</v>
      </c>
      <c r="D17" s="44"/>
    </row>
    <row r="18" spans="1:4" ht="30.75" customHeight="1" x14ac:dyDescent="0.2">
      <c r="A18" s="4" t="s">
        <v>99</v>
      </c>
      <c r="B18" s="20">
        <v>10</v>
      </c>
      <c r="C18" s="4">
        <f t="shared" si="0"/>
        <v>6</v>
      </c>
      <c r="D18" s="44"/>
    </row>
    <row r="19" spans="1:4" ht="30.75" customHeight="1" x14ac:dyDescent="0.2">
      <c r="A19" s="4" t="s">
        <v>137</v>
      </c>
      <c r="B19" s="20">
        <v>8</v>
      </c>
      <c r="C19" s="4">
        <f t="shared" si="0"/>
        <v>9</v>
      </c>
      <c r="D19" s="44"/>
    </row>
    <row r="20" spans="1:4" ht="30.75" customHeight="1" x14ac:dyDescent="0.2">
      <c r="A20" s="4" t="s">
        <v>142</v>
      </c>
      <c r="B20" s="20">
        <v>9</v>
      </c>
      <c r="C20" s="4">
        <f t="shared" si="0"/>
        <v>7</v>
      </c>
      <c r="D20" s="44"/>
    </row>
    <row r="21" spans="1:4" ht="30.75" customHeight="1" x14ac:dyDescent="0.2">
      <c r="A21" s="4" t="s">
        <v>85</v>
      </c>
      <c r="B21" s="20">
        <v>8</v>
      </c>
      <c r="C21" s="4">
        <f t="shared" si="0"/>
        <v>9</v>
      </c>
      <c r="D21" s="44"/>
    </row>
    <row r="22" spans="1:4" ht="30.75" customHeight="1" x14ac:dyDescent="0.2">
      <c r="A22" s="4"/>
      <c r="B22" s="20"/>
      <c r="C22" s="4">
        <f t="shared" si="0"/>
        <v>17</v>
      </c>
      <c r="D22" s="44"/>
    </row>
  </sheetData>
  <pageMargins left="0.5" right="0.5" top="0.75" bottom="0.75" header="0.3" footer="0.3"/>
  <pageSetup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22"/>
  <sheetViews>
    <sheetView zoomScaleNormal="100" workbookViewId="0">
      <selection activeCell="A5" sqref="A5"/>
    </sheetView>
  </sheetViews>
  <sheetFormatPr baseColWidth="10" defaultColWidth="9.1640625" defaultRowHeight="15" x14ac:dyDescent="0.2"/>
  <cols>
    <col min="1" max="1" width="38.6640625" customWidth="1"/>
    <col min="2" max="3" width="18.6640625" customWidth="1"/>
    <col min="4" max="4" width="14.6640625" customWidth="1"/>
    <col min="5" max="5" width="10.6640625" customWidth="1"/>
  </cols>
  <sheetData>
    <row r="1" spans="1:9" ht="43.5" customHeight="1" x14ac:dyDescent="0.55000000000000004">
      <c r="A1" s="64" t="s">
        <v>22</v>
      </c>
      <c r="B1" s="64"/>
      <c r="C1" s="64"/>
      <c r="E1" s="35">
        <v>200</v>
      </c>
      <c r="F1" s="35">
        <v>120</v>
      </c>
      <c r="G1" s="35">
        <v>80</v>
      </c>
      <c r="H1" s="35">
        <v>60</v>
      </c>
      <c r="I1" s="35">
        <v>40</v>
      </c>
    </row>
    <row r="2" spans="1:9" ht="30.75" customHeight="1" x14ac:dyDescent="0.2">
      <c r="A2" s="12" t="s">
        <v>0</v>
      </c>
      <c r="B2" s="15" t="s">
        <v>4</v>
      </c>
      <c r="C2" s="15" t="s">
        <v>2</v>
      </c>
      <c r="D2" s="16" t="s">
        <v>3</v>
      </c>
    </row>
    <row r="3" spans="1:9" ht="30.75" customHeight="1" x14ac:dyDescent="0.2">
      <c r="A3" s="4" t="s">
        <v>81</v>
      </c>
      <c r="B3" s="21">
        <v>10</v>
      </c>
      <c r="C3" s="4">
        <f t="shared" ref="C3:C22" si="0">IFERROR(RANK(B3,$B$3:$B$22)," ")</f>
        <v>4</v>
      </c>
      <c r="D3" s="45">
        <f>IFERROR(IF(Table6[[#This Row],[PLACING]]=1,$E$1,IF(Table6[[#This Row],[PLACING]]=2,$F$1,IF(Table6[[#This Row],[PLACING]]=3,$G$1,IF(Table6[[#This Row],[PLACING]]=4,$H$1,IF(Table6[[#This Row],[PLACING]]=5,$I$1," ")))))," ")</f>
        <v>60</v>
      </c>
      <c r="E3">
        <f>IFERROR(IF(C3=1,5,IF(C3=2,3,IF(C3=3,2,IF(C3=4,1," "))))," ")</f>
        <v>1</v>
      </c>
    </row>
    <row r="4" spans="1:9" ht="30.75" customHeight="1" x14ac:dyDescent="0.2">
      <c r="A4" s="4" t="s">
        <v>80</v>
      </c>
      <c r="B4" s="21">
        <v>21</v>
      </c>
      <c r="C4" s="4">
        <f t="shared" si="0"/>
        <v>2</v>
      </c>
      <c r="D4" s="45">
        <f>IFERROR(IF(Table6[[#This Row],[PLACING]]=1,$E$1,IF(Table6[[#This Row],[PLACING]]=2,$F$1,IF(Table6[[#This Row],[PLACING]]=3,$G$1,IF(Table6[[#This Row],[PLACING]]=4,$H$1,IF(Table6[[#This Row],[PLACING]]=5,$I$1," ")))))," ")</f>
        <v>120</v>
      </c>
      <c r="E4">
        <f t="shared" ref="E4:E22" si="1">IFERROR(IF(C4=1,5,IF(C4=2,3,IF(C4=3,2,IF(C4=4,1," "))))," ")</f>
        <v>3</v>
      </c>
    </row>
    <row r="5" spans="1:9" ht="30.75" customHeight="1" x14ac:dyDescent="0.2">
      <c r="A5" s="4" t="s">
        <v>90</v>
      </c>
      <c r="B5" s="21">
        <v>15</v>
      </c>
      <c r="C5" s="4">
        <f t="shared" si="0"/>
        <v>3</v>
      </c>
      <c r="D5" s="45">
        <f>IFERROR(IF(Table6[[#This Row],[PLACING]]=1,$E$1,IF(Table6[[#This Row],[PLACING]]=2,$F$1,IF(Table6[[#This Row],[PLACING]]=3,$G$1,IF(Table6[[#This Row],[PLACING]]=4,$H$1,IF(Table6[[#This Row],[PLACING]]=5,$I$1," ")))))," ")</f>
        <v>80</v>
      </c>
      <c r="E5">
        <f t="shared" si="1"/>
        <v>2</v>
      </c>
    </row>
    <row r="6" spans="1:9" ht="30.75" customHeight="1" x14ac:dyDescent="0.2">
      <c r="A6" s="4" t="s">
        <v>101</v>
      </c>
      <c r="B6" s="21">
        <v>24</v>
      </c>
      <c r="C6" s="4">
        <f t="shared" si="0"/>
        <v>1</v>
      </c>
      <c r="D6" s="45">
        <f>IFERROR(IF(Table6[[#This Row],[PLACING]]=1,$E$1,IF(Table6[[#This Row],[PLACING]]=2,$F$1,IF(Table6[[#This Row],[PLACING]]=3,$G$1,IF(Table6[[#This Row],[PLACING]]=4,$H$1,IF(Table6[[#This Row],[PLACING]]=5,$I$1," ")))))," ")</f>
        <v>200</v>
      </c>
      <c r="E6">
        <f t="shared" si="1"/>
        <v>5</v>
      </c>
    </row>
    <row r="7" spans="1:9" ht="30.75" customHeight="1" x14ac:dyDescent="0.2">
      <c r="A7" s="4" t="s">
        <v>92</v>
      </c>
      <c r="B7" s="21" t="s">
        <v>144</v>
      </c>
      <c r="C7" s="4">
        <v>5</v>
      </c>
      <c r="D7" s="45">
        <f>IFERROR(IF(Table6[[#This Row],[PLACING]]=1,$E$1,IF(Table6[[#This Row],[PLACING]]=2,$F$1,IF(Table6[[#This Row],[PLACING]]=3,$G$1,IF(Table6[[#This Row],[PLACING]]=4,$H$1,IF(Table6[[#This Row],[PLACING]]=5,$I$1," ")))))," ")</f>
        <v>40</v>
      </c>
      <c r="E7" t="str">
        <f t="shared" si="1"/>
        <v xml:space="preserve"> </v>
      </c>
    </row>
    <row r="8" spans="1:9" ht="30.75" customHeight="1" x14ac:dyDescent="0.2">
      <c r="A8" s="4"/>
      <c r="B8" s="21"/>
      <c r="C8" s="4" t="str">
        <f t="shared" si="0"/>
        <v xml:space="preserve"> </v>
      </c>
      <c r="D8" s="45" t="str">
        <f>IFERROR(IF(Table6[[#This Row],[PLACING]]=1,$E$1,IF(Table6[[#This Row],[PLACING]]=2,$F$1,IF(Table6[[#This Row],[PLACING]]=3,$G$1,IF(Table6[[#This Row],[PLACING]]=4,$H$1,IF(Table6[[#This Row],[PLACING]]=5,$I$1," ")))))," ")</f>
        <v xml:space="preserve"> </v>
      </c>
      <c r="E8" t="str">
        <f t="shared" si="1"/>
        <v xml:space="preserve"> </v>
      </c>
    </row>
    <row r="9" spans="1:9" ht="30.75" customHeight="1" x14ac:dyDescent="0.2">
      <c r="A9" s="4"/>
      <c r="B9" s="20"/>
      <c r="C9" s="4" t="str">
        <f t="shared" si="0"/>
        <v xml:space="preserve"> </v>
      </c>
      <c r="D9" s="45" t="str">
        <f>IFERROR(IF(Table6[[#This Row],[PLACING]]=1,$E$1,IF(Table6[[#This Row],[PLACING]]=2,$F$1,IF(Table6[[#This Row],[PLACING]]=3,$G$1,IF(Table6[[#This Row],[PLACING]]=4,$H$1,IF(Table6[[#This Row],[PLACING]]=5,$I$1," ")))))," ")</f>
        <v xml:space="preserve"> </v>
      </c>
      <c r="E9" t="str">
        <f t="shared" si="1"/>
        <v xml:space="preserve"> </v>
      </c>
    </row>
    <row r="10" spans="1:9" ht="30.75" customHeight="1" x14ac:dyDescent="0.2">
      <c r="A10" s="4"/>
      <c r="B10" s="20"/>
      <c r="C10" s="4" t="str">
        <f t="shared" si="0"/>
        <v xml:space="preserve"> </v>
      </c>
      <c r="D10" s="45" t="str">
        <f>IFERROR(IF(Table6[[#This Row],[PLACING]]=1,$E$1,IF(Table6[[#This Row],[PLACING]]=2,$F$1,IF(Table6[[#This Row],[PLACING]]=3,$G$1,IF(Table6[[#This Row],[PLACING]]=4,$H$1,IF(Table6[[#This Row],[PLACING]]=5,$I$1," ")))))," ")</f>
        <v xml:space="preserve"> </v>
      </c>
      <c r="E10" t="str">
        <f t="shared" si="1"/>
        <v xml:space="preserve"> </v>
      </c>
    </row>
    <row r="11" spans="1:9" ht="30.75" customHeight="1" x14ac:dyDescent="0.2">
      <c r="A11" s="4"/>
      <c r="B11" s="20"/>
      <c r="C11" s="4" t="str">
        <f t="shared" si="0"/>
        <v xml:space="preserve"> </v>
      </c>
      <c r="D11" s="45" t="str">
        <f>IFERROR(IF(Table6[[#This Row],[PLACING]]=1,$E$1,IF(Table6[[#This Row],[PLACING]]=2,$F$1,IF(Table6[[#This Row],[PLACING]]=3,$G$1,IF(Table6[[#This Row],[PLACING]]=4,$H$1,IF(Table6[[#This Row],[PLACING]]=5,$I$1," ")))))," ")</f>
        <v xml:space="preserve"> </v>
      </c>
      <c r="E11" t="str">
        <f t="shared" si="1"/>
        <v xml:space="preserve"> </v>
      </c>
    </row>
    <row r="12" spans="1:9" ht="30.75" customHeight="1" x14ac:dyDescent="0.2">
      <c r="A12" s="4"/>
      <c r="B12" s="20"/>
      <c r="C12" s="4" t="str">
        <f t="shared" si="0"/>
        <v xml:space="preserve"> </v>
      </c>
      <c r="D12" s="45" t="str">
        <f>IFERROR(IF(Table6[[#This Row],[PLACING]]=1,$E$1,IF(Table6[[#This Row],[PLACING]]=2,$F$1,IF(Table6[[#This Row],[PLACING]]=3,$G$1,IF(Table6[[#This Row],[PLACING]]=4,$H$1,IF(Table6[[#This Row],[PLACING]]=5,$I$1," ")))))," ")</f>
        <v xml:space="preserve"> </v>
      </c>
      <c r="E12" t="str">
        <f t="shared" si="1"/>
        <v xml:space="preserve"> </v>
      </c>
    </row>
    <row r="13" spans="1:9" ht="30.75" customHeight="1" x14ac:dyDescent="0.2">
      <c r="A13" s="4"/>
      <c r="B13" s="20"/>
      <c r="C13" s="4" t="str">
        <f t="shared" si="0"/>
        <v xml:space="preserve"> </v>
      </c>
      <c r="D13" s="45" t="str">
        <f>IFERROR(IF(Table6[[#This Row],[PLACING]]=1,$E$1,IF(Table6[[#This Row],[PLACING]]=2,$F$1,IF(Table6[[#This Row],[PLACING]]=3,$G$1,IF(Table6[[#This Row],[PLACING]]=4,$H$1,IF(Table6[[#This Row],[PLACING]]=5,$I$1," ")))))," ")</f>
        <v xml:space="preserve"> </v>
      </c>
      <c r="E13" t="str">
        <f t="shared" si="1"/>
        <v xml:space="preserve"> </v>
      </c>
    </row>
    <row r="14" spans="1:9" ht="30.75" customHeight="1" x14ac:dyDescent="0.2">
      <c r="A14" s="4"/>
      <c r="B14" s="20"/>
      <c r="C14" s="4" t="str">
        <f t="shared" si="0"/>
        <v xml:space="preserve"> </v>
      </c>
      <c r="D14" s="45" t="str">
        <f>IFERROR(IF(Table6[[#This Row],[PLACING]]=1,$E$1,IF(Table6[[#This Row],[PLACING]]=2,$F$1,IF(Table6[[#This Row],[PLACING]]=3,$G$1,IF(Table6[[#This Row],[PLACING]]=4,$H$1,IF(Table6[[#This Row],[PLACING]]=5,$I$1," ")))))," ")</f>
        <v xml:space="preserve"> </v>
      </c>
      <c r="E14" t="str">
        <f t="shared" si="1"/>
        <v xml:space="preserve"> </v>
      </c>
    </row>
    <row r="15" spans="1:9" ht="30.75" customHeight="1" x14ac:dyDescent="0.2">
      <c r="A15" s="4"/>
      <c r="B15" s="20"/>
      <c r="C15" s="4" t="str">
        <f t="shared" si="0"/>
        <v xml:space="preserve"> </v>
      </c>
      <c r="D15" s="45" t="str">
        <f>IFERROR(IF(Table6[[#This Row],[PLACING]]=1,$E$1,IF(Table6[[#This Row],[PLACING]]=2,$F$1,IF(Table6[[#This Row],[PLACING]]=3,$G$1,IF(Table6[[#This Row],[PLACING]]=4,$H$1,IF(Table6[[#This Row],[PLACING]]=5,$I$1," ")))))," ")</f>
        <v xml:space="preserve"> </v>
      </c>
      <c r="E15" t="str">
        <f t="shared" si="1"/>
        <v xml:space="preserve"> </v>
      </c>
    </row>
    <row r="16" spans="1:9" ht="30.75" customHeight="1" x14ac:dyDescent="0.2">
      <c r="A16" s="4"/>
      <c r="B16" s="20"/>
      <c r="C16" s="4" t="str">
        <f t="shared" si="0"/>
        <v xml:space="preserve"> </v>
      </c>
      <c r="D16" s="45" t="str">
        <f>IFERROR(IF(Table6[[#This Row],[PLACING]]=1,$E$1,IF(Table6[[#This Row],[PLACING]]=2,$F$1,IF(Table6[[#This Row],[PLACING]]=3,$G$1,IF(Table6[[#This Row],[PLACING]]=4,$H$1,IF(Table6[[#This Row],[PLACING]]=5,$I$1," ")))))," ")</f>
        <v xml:space="preserve"> </v>
      </c>
      <c r="E16" t="str">
        <f t="shared" si="1"/>
        <v xml:space="preserve"> </v>
      </c>
    </row>
    <row r="17" spans="1:5" ht="30.75" customHeight="1" x14ac:dyDescent="0.2">
      <c r="A17" s="4"/>
      <c r="B17" s="20"/>
      <c r="C17" s="4" t="str">
        <f t="shared" si="0"/>
        <v xml:space="preserve"> </v>
      </c>
      <c r="D17" s="45" t="str">
        <f>IFERROR(IF(Table6[[#This Row],[PLACING]]=1,$E$1,IF(Table6[[#This Row],[PLACING]]=2,$F$1,IF(Table6[[#This Row],[PLACING]]=3,$G$1,IF(Table6[[#This Row],[PLACING]]=4,$H$1,IF(Table6[[#This Row],[PLACING]]=5,$I$1," ")))))," ")</f>
        <v xml:space="preserve"> </v>
      </c>
      <c r="E17" t="str">
        <f t="shared" si="1"/>
        <v xml:space="preserve"> </v>
      </c>
    </row>
    <row r="18" spans="1:5" ht="30.75" customHeight="1" x14ac:dyDescent="0.2">
      <c r="A18" s="4"/>
      <c r="B18" s="20"/>
      <c r="C18" s="4" t="str">
        <f t="shared" si="0"/>
        <v xml:space="preserve"> </v>
      </c>
      <c r="D18" s="45" t="str">
        <f>IFERROR(IF(Table6[[#This Row],[PLACING]]=1,$E$1,IF(Table6[[#This Row],[PLACING]]=2,$F$1,IF(Table6[[#This Row],[PLACING]]=3,$G$1,IF(Table6[[#This Row],[PLACING]]=4,$H$1,IF(Table6[[#This Row],[PLACING]]=5,$I$1," ")))))," ")</f>
        <v xml:space="preserve"> </v>
      </c>
      <c r="E18" t="str">
        <f t="shared" si="1"/>
        <v xml:space="preserve"> </v>
      </c>
    </row>
    <row r="19" spans="1:5" ht="30.75" customHeight="1" x14ac:dyDescent="0.2">
      <c r="A19" s="4"/>
      <c r="B19" s="20"/>
      <c r="C19" s="4" t="str">
        <f t="shared" si="0"/>
        <v xml:space="preserve"> </v>
      </c>
      <c r="D19" s="45" t="str">
        <f>IFERROR(IF(Table6[[#This Row],[PLACING]]=1,$E$1,IF(Table6[[#This Row],[PLACING]]=2,$F$1,IF(Table6[[#This Row],[PLACING]]=3,$G$1,IF(Table6[[#This Row],[PLACING]]=4,$H$1,IF(Table6[[#This Row],[PLACING]]=5,$I$1," ")))))," ")</f>
        <v xml:space="preserve"> </v>
      </c>
      <c r="E19" t="str">
        <f t="shared" si="1"/>
        <v xml:space="preserve"> </v>
      </c>
    </row>
    <row r="20" spans="1:5" ht="30.75" customHeight="1" x14ac:dyDescent="0.2">
      <c r="A20" s="4"/>
      <c r="B20" s="20"/>
      <c r="C20" s="4" t="str">
        <f t="shared" si="0"/>
        <v xml:space="preserve"> </v>
      </c>
      <c r="D20" s="45" t="str">
        <f>IFERROR(IF(Table6[[#This Row],[PLACING]]=1,$E$1,IF(Table6[[#This Row],[PLACING]]=2,$F$1,IF(Table6[[#This Row],[PLACING]]=3,$G$1,IF(Table6[[#This Row],[PLACING]]=4,$H$1,IF(Table6[[#This Row],[PLACING]]=5,$I$1," ")))))," ")</f>
        <v xml:space="preserve"> </v>
      </c>
      <c r="E20" t="str">
        <f t="shared" si="1"/>
        <v xml:space="preserve"> </v>
      </c>
    </row>
    <row r="21" spans="1:5" ht="30.75" customHeight="1" x14ac:dyDescent="0.2">
      <c r="A21" s="4"/>
      <c r="B21" s="20"/>
      <c r="C21" s="4" t="str">
        <f t="shared" si="0"/>
        <v xml:space="preserve"> </v>
      </c>
      <c r="D21" s="45" t="str">
        <f>IFERROR(IF(Table6[[#This Row],[PLACING]]=1,$E$1,IF(Table6[[#This Row],[PLACING]]=2,$F$1,IF(Table6[[#This Row],[PLACING]]=3,$G$1,IF(Table6[[#This Row],[PLACING]]=4,$H$1,IF(Table6[[#This Row],[PLACING]]=5,$I$1," ")))))," ")</f>
        <v xml:space="preserve"> </v>
      </c>
      <c r="E21" t="str">
        <f t="shared" si="1"/>
        <v xml:space="preserve"> </v>
      </c>
    </row>
    <row r="22" spans="1:5" ht="30.75" customHeight="1" x14ac:dyDescent="0.2">
      <c r="A22" s="4"/>
      <c r="B22" s="20"/>
      <c r="C22" s="4" t="str">
        <f t="shared" si="0"/>
        <v xml:space="preserve"> </v>
      </c>
      <c r="D22" s="45" t="str">
        <f>IFERROR(IF(Table6[[#This Row],[PLACING]]=1,$E$1,IF(Table6[[#This Row],[PLACING]]=2,$F$1,IF(Table6[[#This Row],[PLACING]]=3,$G$1,IF(Table6[[#This Row],[PLACING]]=4,$H$1,IF(Table6[[#This Row],[PLACING]]=5,$I$1," ")))))," ")</f>
        <v xml:space="preserve"> </v>
      </c>
      <c r="E22" t="str">
        <f t="shared" si="1"/>
        <v xml:space="preserve"> </v>
      </c>
    </row>
  </sheetData>
  <mergeCells count="1">
    <mergeCell ref="A1:C1"/>
  </mergeCells>
  <pageMargins left="0.5" right="0.5" top="0.75" bottom="0.75" header="0.3" footer="0.3"/>
  <pageSetup orientation="portrait" horizontalDpi="4294967293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22"/>
  <sheetViews>
    <sheetView zoomScaleNormal="100" workbookViewId="0">
      <selection activeCell="B8" sqref="B8"/>
    </sheetView>
  </sheetViews>
  <sheetFormatPr baseColWidth="10" defaultColWidth="9.1640625" defaultRowHeight="15" x14ac:dyDescent="0.2"/>
  <cols>
    <col min="1" max="1" width="38.6640625" customWidth="1"/>
    <col min="2" max="3" width="18.6640625" customWidth="1"/>
    <col min="4" max="4" width="14.6640625" customWidth="1"/>
    <col min="5" max="5" width="10.6640625" customWidth="1"/>
  </cols>
  <sheetData>
    <row r="1" spans="1:9" ht="43.5" customHeight="1" x14ac:dyDescent="0.55000000000000004">
      <c r="A1" s="64" t="s">
        <v>9</v>
      </c>
      <c r="B1" s="64"/>
      <c r="C1" s="64"/>
      <c r="E1" s="35">
        <v>200</v>
      </c>
      <c r="F1" s="35">
        <v>120</v>
      </c>
      <c r="G1" s="35">
        <v>80</v>
      </c>
      <c r="H1" s="35">
        <v>60</v>
      </c>
      <c r="I1" s="35">
        <v>40</v>
      </c>
    </row>
    <row r="2" spans="1:9" ht="30.75" customHeight="1" x14ac:dyDescent="0.2">
      <c r="A2" s="11" t="s">
        <v>0</v>
      </c>
      <c r="B2" s="15" t="s">
        <v>1</v>
      </c>
      <c r="C2" s="15" t="s">
        <v>2</v>
      </c>
      <c r="D2" s="16" t="s">
        <v>3</v>
      </c>
    </row>
    <row r="3" spans="1:9" ht="30.75" customHeight="1" x14ac:dyDescent="0.2">
      <c r="A3" s="4" t="s">
        <v>80</v>
      </c>
      <c r="B3" s="17">
        <v>31.3</v>
      </c>
      <c r="C3" s="13">
        <f t="shared" ref="C3:C22" si="0">IFERROR(RANK(B3,$B$3:$B$22,1)," ")</f>
        <v>4</v>
      </c>
      <c r="D3" s="45">
        <f>IFERROR(IF(Table11[[#This Row],[PLACING]]=1,$E$1,IF(Table11[[#This Row],[PLACING]]=2,$F$1,IF(Table11[[#This Row],[PLACING]]=3,$G$1,IF(Table11[[#This Row],[PLACING]]=4,$H$1,IF(Table11[[#This Row],[PLACING]]=5,$I$1," ")))))," ")</f>
        <v>60</v>
      </c>
      <c r="E3">
        <f>IFERROR(IF(C3=1,5,IF(C3=2,3,IF(C3=3,2,IF(C3=4,1," "))))," ")</f>
        <v>1</v>
      </c>
    </row>
    <row r="4" spans="1:9" ht="30.75" customHeight="1" x14ac:dyDescent="0.2">
      <c r="A4" s="4" t="s">
        <v>89</v>
      </c>
      <c r="B4" s="17"/>
      <c r="C4" s="13" t="str">
        <f t="shared" si="0"/>
        <v xml:space="preserve"> </v>
      </c>
      <c r="D4" s="45" t="str">
        <f>IFERROR(IF(Table11[[#This Row],[PLACING]]=1,$E$1,IF(Table11[[#This Row],[PLACING]]=2,$F$1,IF(Table11[[#This Row],[PLACING]]=3,$G$1,IF(Table11[[#This Row],[PLACING]]=4,$H$1,IF(Table11[[#This Row],[PLACING]]=5,$I$1," ")))))," ")</f>
        <v xml:space="preserve"> </v>
      </c>
      <c r="E4" t="str">
        <f t="shared" ref="E4:E22" si="1">IFERROR(IF(C4=1,5,IF(C4=2,3,IF(C4=3,2,IF(C4=4,1," "))))," ")</f>
        <v xml:space="preserve"> </v>
      </c>
    </row>
    <row r="5" spans="1:9" ht="30.75" customHeight="1" x14ac:dyDescent="0.2">
      <c r="A5" s="4" t="s">
        <v>96</v>
      </c>
      <c r="B5" s="17">
        <v>17.5</v>
      </c>
      <c r="C5" s="13">
        <f t="shared" si="0"/>
        <v>3</v>
      </c>
      <c r="D5" s="45">
        <f>IFERROR(IF(Table11[[#This Row],[PLACING]]=1,$E$1,IF(Table11[[#This Row],[PLACING]]=2,$F$1,IF(Table11[[#This Row],[PLACING]]=3,$G$1,IF(Table11[[#This Row],[PLACING]]=4,$H$1,IF(Table11[[#This Row],[PLACING]]=5,$I$1," ")))))," ")</f>
        <v>80</v>
      </c>
      <c r="E5">
        <f t="shared" si="1"/>
        <v>2</v>
      </c>
    </row>
    <row r="6" spans="1:9" ht="30.75" customHeight="1" x14ac:dyDescent="0.2">
      <c r="A6" s="4" t="s">
        <v>95</v>
      </c>
      <c r="B6" s="17">
        <v>12.92</v>
      </c>
      <c r="C6" s="13">
        <f t="shared" si="0"/>
        <v>1</v>
      </c>
      <c r="D6" s="45">
        <f>IFERROR(IF(Table11[[#This Row],[PLACING]]=1,$E$1,IF(Table11[[#This Row],[PLACING]]=2,$F$1,IF(Table11[[#This Row],[PLACING]]=3,$G$1,IF(Table11[[#This Row],[PLACING]]=4,$H$1,IF(Table11[[#This Row],[PLACING]]=5,$I$1," ")))))," ")</f>
        <v>200</v>
      </c>
      <c r="E6">
        <f t="shared" si="1"/>
        <v>5</v>
      </c>
    </row>
    <row r="7" spans="1:9" ht="30.75" customHeight="1" x14ac:dyDescent="0.2">
      <c r="A7" s="4" t="s">
        <v>101</v>
      </c>
      <c r="B7" s="17">
        <v>16.2</v>
      </c>
      <c r="C7" s="13">
        <f t="shared" si="0"/>
        <v>2</v>
      </c>
      <c r="D7" s="45">
        <f>IFERROR(IF(Table11[[#This Row],[PLACING]]=1,$E$1,IF(Table11[[#This Row],[PLACING]]=2,$F$1,IF(Table11[[#This Row],[PLACING]]=3,$G$1,IF(Table11[[#This Row],[PLACING]]=4,$H$1,IF(Table11[[#This Row],[PLACING]]=5,$I$1," ")))))," ")</f>
        <v>120</v>
      </c>
      <c r="E7">
        <f t="shared" si="1"/>
        <v>3</v>
      </c>
    </row>
    <row r="8" spans="1:9" ht="30.75" customHeight="1" x14ac:dyDescent="0.2">
      <c r="A8" s="4"/>
      <c r="B8" s="17"/>
      <c r="C8" s="13" t="str">
        <f t="shared" si="0"/>
        <v xml:space="preserve"> </v>
      </c>
      <c r="D8" s="45" t="str">
        <f>IFERROR(IF(Table11[[#This Row],[PLACING]]=1,$E$1,IF(Table11[[#This Row],[PLACING]]=2,$F$1,IF(Table11[[#This Row],[PLACING]]=3,$G$1,IF(Table11[[#This Row],[PLACING]]=4,$H$1,IF(Table11[[#This Row],[PLACING]]=5,$I$1," ")))))," ")</f>
        <v xml:space="preserve"> </v>
      </c>
      <c r="E8" t="str">
        <f t="shared" si="1"/>
        <v xml:space="preserve"> </v>
      </c>
    </row>
    <row r="9" spans="1:9" ht="30.75" customHeight="1" x14ac:dyDescent="0.2">
      <c r="A9" s="4"/>
      <c r="B9" s="17"/>
      <c r="C9" s="13" t="str">
        <f t="shared" si="0"/>
        <v xml:space="preserve"> </v>
      </c>
      <c r="D9" s="45" t="str">
        <f>IFERROR(IF(Table11[[#This Row],[PLACING]]=1,$E$1,IF(Table11[[#This Row],[PLACING]]=2,$F$1,IF(Table11[[#This Row],[PLACING]]=3,$G$1,IF(Table11[[#This Row],[PLACING]]=4,$H$1,IF(Table11[[#This Row],[PLACING]]=5,$I$1," ")))))," ")</f>
        <v xml:space="preserve"> </v>
      </c>
      <c r="E9" t="str">
        <f t="shared" si="1"/>
        <v xml:space="preserve"> </v>
      </c>
    </row>
    <row r="10" spans="1:9" ht="30.75" customHeight="1" x14ac:dyDescent="0.2">
      <c r="A10" s="4"/>
      <c r="B10" s="17"/>
      <c r="C10" s="13" t="str">
        <f t="shared" si="0"/>
        <v xml:space="preserve"> </v>
      </c>
      <c r="D10" s="45" t="str">
        <f>IFERROR(IF(Table11[[#This Row],[PLACING]]=1,$E$1,IF(Table11[[#This Row],[PLACING]]=2,$F$1,IF(Table11[[#This Row],[PLACING]]=3,$G$1,IF(Table11[[#This Row],[PLACING]]=4,$H$1,IF(Table11[[#This Row],[PLACING]]=5,$I$1," ")))))," ")</f>
        <v xml:space="preserve"> </v>
      </c>
      <c r="E10" t="str">
        <f t="shared" si="1"/>
        <v xml:space="preserve"> </v>
      </c>
    </row>
    <row r="11" spans="1:9" ht="30.75" customHeight="1" x14ac:dyDescent="0.2">
      <c r="A11" s="4"/>
      <c r="B11" s="18"/>
      <c r="C11" s="13" t="str">
        <f t="shared" si="0"/>
        <v xml:space="preserve"> </v>
      </c>
      <c r="D11" s="45" t="str">
        <f>IFERROR(IF(Table11[[#This Row],[PLACING]]=1,$E$1,IF(Table11[[#This Row],[PLACING]]=2,$F$1,IF(Table11[[#This Row],[PLACING]]=3,$G$1,IF(Table11[[#This Row],[PLACING]]=4,$H$1,IF(Table11[[#This Row],[PLACING]]=5,$I$1," ")))))," ")</f>
        <v xml:space="preserve"> </v>
      </c>
      <c r="E11" t="str">
        <f t="shared" si="1"/>
        <v xml:space="preserve"> </v>
      </c>
    </row>
    <row r="12" spans="1:9" ht="30.75" customHeight="1" x14ac:dyDescent="0.2">
      <c r="A12" s="4"/>
      <c r="B12" s="18"/>
      <c r="C12" s="13" t="str">
        <f t="shared" si="0"/>
        <v xml:space="preserve"> </v>
      </c>
      <c r="D12" s="45" t="str">
        <f>IFERROR(IF(Table11[[#This Row],[PLACING]]=1,$E$1,IF(Table11[[#This Row],[PLACING]]=2,$F$1,IF(Table11[[#This Row],[PLACING]]=3,$G$1,IF(Table11[[#This Row],[PLACING]]=4,$H$1,IF(Table11[[#This Row],[PLACING]]=5,$I$1," ")))))," ")</f>
        <v xml:space="preserve"> </v>
      </c>
      <c r="E12" t="str">
        <f t="shared" si="1"/>
        <v xml:space="preserve"> </v>
      </c>
    </row>
    <row r="13" spans="1:9" ht="30.75" customHeight="1" x14ac:dyDescent="0.2">
      <c r="A13" s="4"/>
      <c r="B13" s="18"/>
      <c r="C13" s="13" t="str">
        <f t="shared" si="0"/>
        <v xml:space="preserve"> </v>
      </c>
      <c r="D13" s="45" t="str">
        <f>IFERROR(IF(Table11[[#This Row],[PLACING]]=1,$E$1,IF(Table11[[#This Row],[PLACING]]=2,$F$1,IF(Table11[[#This Row],[PLACING]]=3,$G$1,IF(Table11[[#This Row],[PLACING]]=4,$H$1,IF(Table11[[#This Row],[PLACING]]=5,$I$1," ")))))," ")</f>
        <v xml:space="preserve"> </v>
      </c>
      <c r="E13" t="str">
        <f t="shared" si="1"/>
        <v xml:space="preserve"> </v>
      </c>
    </row>
    <row r="14" spans="1:9" ht="30.75" customHeight="1" x14ac:dyDescent="0.2">
      <c r="A14" s="4"/>
      <c r="B14" s="18"/>
      <c r="C14" s="13" t="str">
        <f t="shared" si="0"/>
        <v xml:space="preserve"> </v>
      </c>
      <c r="D14" s="45" t="str">
        <f>IFERROR(IF(Table11[[#This Row],[PLACING]]=1,$E$1,IF(Table11[[#This Row],[PLACING]]=2,$F$1,IF(Table11[[#This Row],[PLACING]]=3,$G$1,IF(Table11[[#This Row],[PLACING]]=4,$H$1,IF(Table11[[#This Row],[PLACING]]=5,$I$1," ")))))," ")</f>
        <v xml:space="preserve"> </v>
      </c>
      <c r="E14" t="str">
        <f t="shared" si="1"/>
        <v xml:space="preserve"> </v>
      </c>
    </row>
    <row r="15" spans="1:9" ht="30.75" customHeight="1" x14ac:dyDescent="0.2">
      <c r="A15" s="4"/>
      <c r="B15" s="18"/>
      <c r="C15" s="13" t="str">
        <f t="shared" si="0"/>
        <v xml:space="preserve"> </v>
      </c>
      <c r="D15" s="45" t="str">
        <f>IFERROR(IF(Table11[[#This Row],[PLACING]]=1,$E$1,IF(Table11[[#This Row],[PLACING]]=2,$F$1,IF(Table11[[#This Row],[PLACING]]=3,$G$1,IF(Table11[[#This Row],[PLACING]]=4,$H$1,IF(Table11[[#This Row],[PLACING]]=5,$I$1," ")))))," ")</f>
        <v xml:space="preserve"> </v>
      </c>
      <c r="E15" t="str">
        <f t="shared" si="1"/>
        <v xml:space="preserve"> </v>
      </c>
    </row>
    <row r="16" spans="1:9" ht="30.75" customHeight="1" x14ac:dyDescent="0.2">
      <c r="A16" s="4"/>
      <c r="B16" s="18"/>
      <c r="C16" s="13" t="str">
        <f t="shared" si="0"/>
        <v xml:space="preserve"> </v>
      </c>
      <c r="D16" s="45" t="str">
        <f>IFERROR(IF(Table11[[#This Row],[PLACING]]=1,$E$1,IF(Table11[[#This Row],[PLACING]]=2,$F$1,IF(Table11[[#This Row],[PLACING]]=3,$G$1,IF(Table11[[#This Row],[PLACING]]=4,$H$1,IF(Table11[[#This Row],[PLACING]]=5,$I$1," ")))))," ")</f>
        <v xml:space="preserve"> </v>
      </c>
      <c r="E16" t="str">
        <f t="shared" si="1"/>
        <v xml:space="preserve"> </v>
      </c>
    </row>
    <row r="17" spans="1:5" ht="30.75" customHeight="1" x14ac:dyDescent="0.2">
      <c r="A17" s="4"/>
      <c r="B17" s="18"/>
      <c r="C17" s="13" t="str">
        <f t="shared" si="0"/>
        <v xml:space="preserve"> </v>
      </c>
      <c r="D17" s="45" t="str">
        <f>IFERROR(IF(Table11[[#This Row],[PLACING]]=1,$E$1,IF(Table11[[#This Row],[PLACING]]=2,$F$1,IF(Table11[[#This Row],[PLACING]]=3,$G$1,IF(Table11[[#This Row],[PLACING]]=4,$H$1,IF(Table11[[#This Row],[PLACING]]=5,$I$1," ")))))," ")</f>
        <v xml:space="preserve"> </v>
      </c>
      <c r="E17" t="str">
        <f t="shared" si="1"/>
        <v xml:space="preserve"> </v>
      </c>
    </row>
    <row r="18" spans="1:5" ht="30.75" customHeight="1" x14ac:dyDescent="0.2">
      <c r="A18" s="4"/>
      <c r="B18" s="18"/>
      <c r="C18" s="13" t="str">
        <f t="shared" si="0"/>
        <v xml:space="preserve"> </v>
      </c>
      <c r="D18" s="45" t="str">
        <f>IFERROR(IF(Table11[[#This Row],[PLACING]]=1,$E$1,IF(Table11[[#This Row],[PLACING]]=2,$F$1,IF(Table11[[#This Row],[PLACING]]=3,$G$1,IF(Table11[[#This Row],[PLACING]]=4,$H$1,IF(Table11[[#This Row],[PLACING]]=5,$I$1," ")))))," ")</f>
        <v xml:space="preserve"> </v>
      </c>
      <c r="E18" t="str">
        <f t="shared" si="1"/>
        <v xml:space="preserve"> </v>
      </c>
    </row>
    <row r="19" spans="1:5" ht="30.75" customHeight="1" x14ac:dyDescent="0.2">
      <c r="A19" s="4"/>
      <c r="B19" s="18"/>
      <c r="C19" s="13" t="str">
        <f t="shared" si="0"/>
        <v xml:space="preserve"> </v>
      </c>
      <c r="D19" s="45" t="str">
        <f>IFERROR(IF(Table11[[#This Row],[PLACING]]=1,$E$1,IF(Table11[[#This Row],[PLACING]]=2,$F$1,IF(Table11[[#This Row],[PLACING]]=3,$G$1,IF(Table11[[#This Row],[PLACING]]=4,$H$1,IF(Table11[[#This Row],[PLACING]]=5,$I$1," ")))))," ")</f>
        <v xml:space="preserve"> </v>
      </c>
      <c r="E19" t="str">
        <f t="shared" si="1"/>
        <v xml:space="preserve"> </v>
      </c>
    </row>
    <row r="20" spans="1:5" ht="30.75" customHeight="1" x14ac:dyDescent="0.2">
      <c r="A20" s="4"/>
      <c r="B20" s="18"/>
      <c r="C20" s="13" t="str">
        <f t="shared" si="0"/>
        <v xml:space="preserve"> </v>
      </c>
      <c r="D20" s="45" t="str">
        <f>IFERROR(IF(Table11[[#This Row],[PLACING]]=1,$E$1,IF(Table11[[#This Row],[PLACING]]=2,$F$1,IF(Table11[[#This Row],[PLACING]]=3,$G$1,IF(Table11[[#This Row],[PLACING]]=4,$H$1,IF(Table11[[#This Row],[PLACING]]=5,$I$1," ")))))," ")</f>
        <v xml:space="preserve"> </v>
      </c>
      <c r="E20" t="str">
        <f t="shared" si="1"/>
        <v xml:space="preserve"> </v>
      </c>
    </row>
    <row r="21" spans="1:5" ht="30.75" customHeight="1" x14ac:dyDescent="0.2">
      <c r="A21" s="4"/>
      <c r="B21" s="18"/>
      <c r="C21" s="13" t="str">
        <f t="shared" si="0"/>
        <v xml:space="preserve"> </v>
      </c>
      <c r="D21" s="45" t="str">
        <f>IFERROR(IF(Table11[[#This Row],[PLACING]]=1,$E$1,IF(Table11[[#This Row],[PLACING]]=2,$F$1,IF(Table11[[#This Row],[PLACING]]=3,$G$1,IF(Table11[[#This Row],[PLACING]]=4,$H$1,IF(Table11[[#This Row],[PLACING]]=5,$I$1," ")))))," ")</f>
        <v xml:space="preserve"> </v>
      </c>
      <c r="E21" t="str">
        <f t="shared" si="1"/>
        <v xml:space="preserve"> </v>
      </c>
    </row>
    <row r="22" spans="1:5" ht="30.75" customHeight="1" x14ac:dyDescent="0.2">
      <c r="A22" s="4"/>
      <c r="B22" s="18"/>
      <c r="C22" s="13" t="str">
        <f t="shared" si="0"/>
        <v xml:space="preserve"> </v>
      </c>
      <c r="D22" s="45" t="str">
        <f>IFERROR(IF(Table11[[#This Row],[PLACING]]=1,$E$1,IF(Table11[[#This Row],[PLACING]]=2,$F$1,IF(Table11[[#This Row],[PLACING]]=3,$G$1,IF(Table11[[#This Row],[PLACING]]=4,$H$1,IF(Table11[[#This Row],[PLACING]]=5,$I$1," ")))))," ")</f>
        <v xml:space="preserve"> </v>
      </c>
      <c r="E22" t="str">
        <f t="shared" si="1"/>
        <v xml:space="preserve"> </v>
      </c>
    </row>
  </sheetData>
  <mergeCells count="1">
    <mergeCell ref="A1:C1"/>
  </mergeCells>
  <pageMargins left="0.5" right="0.5" top="0.75" bottom="0.75" header="0.3" footer="0.3"/>
  <pageSetup orientation="portrait" horizontalDpi="4294967293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22"/>
  <sheetViews>
    <sheetView zoomScaleNormal="100" workbookViewId="0">
      <selection activeCell="B19" sqref="B19:B20"/>
    </sheetView>
  </sheetViews>
  <sheetFormatPr baseColWidth="10" defaultColWidth="9.1640625" defaultRowHeight="31.5" customHeight="1" x14ac:dyDescent="0.2"/>
  <cols>
    <col min="1" max="1" width="38.6640625" style="6" customWidth="1"/>
    <col min="2" max="3" width="18.6640625" style="6" customWidth="1"/>
    <col min="4" max="4" width="14.6640625" style="6" customWidth="1"/>
    <col min="5" max="5" width="10.6640625" style="6" customWidth="1"/>
    <col min="6" max="16384" width="9.1640625" style="6"/>
  </cols>
  <sheetData>
    <row r="1" spans="1:9" ht="43.5" customHeight="1" x14ac:dyDescent="0.55000000000000004">
      <c r="A1" s="40" t="s">
        <v>5</v>
      </c>
      <c r="B1" s="40"/>
      <c r="C1" s="40"/>
      <c r="E1" s="35">
        <v>200</v>
      </c>
      <c r="F1" s="35">
        <v>120</v>
      </c>
      <c r="G1" s="35">
        <v>80</v>
      </c>
      <c r="H1" s="35">
        <v>60</v>
      </c>
      <c r="I1" s="35">
        <v>40</v>
      </c>
    </row>
    <row r="2" spans="1:9" ht="30.75" customHeight="1" x14ac:dyDescent="0.2">
      <c r="A2" s="24" t="s">
        <v>0</v>
      </c>
      <c r="B2" s="25" t="s">
        <v>1</v>
      </c>
      <c r="C2" s="25" t="s">
        <v>2</v>
      </c>
      <c r="D2" s="25" t="s">
        <v>3</v>
      </c>
    </row>
    <row r="3" spans="1:9" ht="30.75" customHeight="1" x14ac:dyDescent="0.2">
      <c r="A3" s="3" t="s">
        <v>81</v>
      </c>
      <c r="B3" s="57">
        <v>14.1</v>
      </c>
      <c r="C3" s="58">
        <f>IFERROR(RANK(B3,$B$3:$B$22,1)," ")</f>
        <v>5</v>
      </c>
      <c r="D3" s="59">
        <f>IFERROR(IF(C3=1,$E$1,IF(C3=2,$F$1,IF(C3=3,$G$1,IF(C3=4,$H$1,IF(C3=5,$I$1," ")))))," ")</f>
        <v>40</v>
      </c>
      <c r="E3" t="str">
        <f>IFERROR(IF(C3=1,5,IF(C3=2,3,IF(C3=3,2,IF(C3=4,1," "))))," ")</f>
        <v xml:space="preserve"> </v>
      </c>
    </row>
    <row r="4" spans="1:9" ht="30.75" customHeight="1" x14ac:dyDescent="0.2">
      <c r="A4" s="3" t="s">
        <v>104</v>
      </c>
      <c r="B4" s="57"/>
      <c r="C4" s="58"/>
      <c r="D4" s="59"/>
      <c r="E4" t="str">
        <f>IFERROR(IF(C3=1,5,IF(C3=2,3,IF(C3=3,2,IF(C3=4,1," "))))," ")</f>
        <v xml:space="preserve"> </v>
      </c>
    </row>
    <row r="5" spans="1:9" ht="30.75" customHeight="1" x14ac:dyDescent="0.2">
      <c r="A5" s="1" t="s">
        <v>105</v>
      </c>
      <c r="B5" s="60">
        <v>13.8</v>
      </c>
      <c r="C5" s="61">
        <f t="shared" ref="C5" si="0">IFERROR(RANK(B5,$B$3:$B$22,1)," ")</f>
        <v>4</v>
      </c>
      <c r="D5" s="62">
        <f t="shared" ref="D5" si="1">IFERROR(IF(C5=1,$E$1,IF(C5=2,$F$1,IF(C5=3,$G$1,IF(C5=4,$H$1,IF(C5=5,$I$1," ")))))," ")</f>
        <v>60</v>
      </c>
      <c r="E5">
        <f t="shared" ref="E5:E21" si="2">IFERROR(IF(C5=1,5,IF(C5=2,3,IF(C5=3,2,IF(C5=4,1," "))))," ")</f>
        <v>1</v>
      </c>
    </row>
    <row r="6" spans="1:9" ht="30.75" customHeight="1" x14ac:dyDescent="0.2">
      <c r="A6" s="1" t="s">
        <v>96</v>
      </c>
      <c r="B6" s="60"/>
      <c r="C6" s="61"/>
      <c r="D6" s="62"/>
      <c r="E6">
        <f>IFERROR(IF(C5=1,5,IF(C5=2,3,IF(C5=3,2,IF(C5=4,1," "))))," ")</f>
        <v>1</v>
      </c>
    </row>
    <row r="7" spans="1:9" ht="30.75" customHeight="1" x14ac:dyDescent="0.2">
      <c r="A7" s="3" t="s">
        <v>82</v>
      </c>
      <c r="B7" s="57">
        <v>21.5</v>
      </c>
      <c r="C7" s="58">
        <f t="shared" ref="C7" si="3">IFERROR(RANK(B7,$B$3:$B$22,1)," ")</f>
        <v>7</v>
      </c>
      <c r="D7" s="59" t="str">
        <f t="shared" ref="D7" si="4">IFERROR(IF(C7=1,$E$1,IF(C7=2,$F$1,IF(C7=3,$G$1,IF(C7=4,$H$1,IF(C7=5,$I$1," ")))))," ")</f>
        <v xml:space="preserve"> </v>
      </c>
      <c r="E7" t="str">
        <f t="shared" si="2"/>
        <v xml:space="preserve"> </v>
      </c>
    </row>
    <row r="8" spans="1:9" ht="30.75" customHeight="1" x14ac:dyDescent="0.2">
      <c r="A8" s="3" t="s">
        <v>83</v>
      </c>
      <c r="B8" s="57"/>
      <c r="C8" s="58"/>
      <c r="D8" s="59"/>
      <c r="E8" t="str">
        <f>IFERROR(IF(C7=1,5,IF(C7=2,3,IF(C7=3,2,IF(C7=4,1," "))))," ")</f>
        <v xml:space="preserve"> </v>
      </c>
    </row>
    <row r="9" spans="1:9" ht="30.75" customHeight="1" x14ac:dyDescent="0.2">
      <c r="A9" s="4" t="s">
        <v>95</v>
      </c>
      <c r="B9" s="60">
        <v>12.12</v>
      </c>
      <c r="C9" s="61">
        <f t="shared" ref="C9" si="5">IFERROR(RANK(B9,$B$3:$B$22,1)," ")</f>
        <v>2</v>
      </c>
      <c r="D9" s="62">
        <f t="shared" ref="D9" si="6">IFERROR(IF(C9=1,$E$1,IF(C9=2,$F$1,IF(C9=3,$G$1,IF(C9=4,$H$1,IF(C9=5,$I$1," ")))))," ")</f>
        <v>120</v>
      </c>
      <c r="E9">
        <f t="shared" si="2"/>
        <v>3</v>
      </c>
    </row>
    <row r="10" spans="1:9" ht="30.75" customHeight="1" x14ac:dyDescent="0.2">
      <c r="A10" s="4" t="s">
        <v>106</v>
      </c>
      <c r="B10" s="60"/>
      <c r="C10" s="61"/>
      <c r="D10" s="62"/>
      <c r="E10">
        <f>IFERROR(IF(C9=1,5,IF(C9=2,3,IF(C9=3,2,IF(C9=4,1," "))))," ")</f>
        <v>3</v>
      </c>
    </row>
    <row r="11" spans="1:9" ht="30.75" customHeight="1" x14ac:dyDescent="0.2">
      <c r="A11" s="3" t="s">
        <v>97</v>
      </c>
      <c r="B11" s="57">
        <v>33.5</v>
      </c>
      <c r="C11" s="58">
        <f t="shared" ref="C11" si="7">IFERROR(RANK(B11,$B$3:$B$22,1)," ")</f>
        <v>8</v>
      </c>
      <c r="D11" s="59" t="str">
        <f t="shared" ref="D11" si="8">IFERROR(IF(C11=1,$E$1,IF(C11=2,$F$1,IF(C11=3,$G$1,IF(C11=4,$H$1,IF(C11=5,$I$1," ")))))," ")</f>
        <v xml:space="preserve"> </v>
      </c>
      <c r="E11" t="str">
        <f t="shared" si="2"/>
        <v xml:space="preserve"> </v>
      </c>
    </row>
    <row r="12" spans="1:9" ht="30.75" customHeight="1" x14ac:dyDescent="0.2">
      <c r="A12" s="3" t="s">
        <v>88</v>
      </c>
      <c r="B12" s="57"/>
      <c r="C12" s="58"/>
      <c r="D12" s="59"/>
      <c r="E12" t="str">
        <f>IFERROR(IF(C11=1,5,IF(C11=2,3,IF(C11=3,2,IF(C11=4,1," "))))," ")</f>
        <v xml:space="preserve"> </v>
      </c>
    </row>
    <row r="13" spans="1:9" ht="30.75" customHeight="1" x14ac:dyDescent="0.2">
      <c r="A13" s="1" t="s">
        <v>101</v>
      </c>
      <c r="B13" s="60">
        <v>10.95</v>
      </c>
      <c r="C13" s="61">
        <f t="shared" ref="C13" si="9">IFERROR(RANK(B13,$B$3:$B$22,1)," ")</f>
        <v>1</v>
      </c>
      <c r="D13" s="62">
        <f t="shared" ref="D13" si="10">IFERROR(IF(C13=1,$E$1,IF(C13=2,$F$1,IF(C13=3,$G$1,IF(C13=4,$H$1,IF(C13=5,$I$1," ")))))," ")</f>
        <v>200</v>
      </c>
      <c r="E13">
        <f t="shared" si="2"/>
        <v>5</v>
      </c>
    </row>
    <row r="14" spans="1:9" ht="30.75" customHeight="1" x14ac:dyDescent="0.2">
      <c r="A14" s="1" t="s">
        <v>107</v>
      </c>
      <c r="B14" s="60"/>
      <c r="C14" s="61"/>
      <c r="D14" s="62"/>
      <c r="E14">
        <f>IFERROR(IF(C13=1,5,IF(C13=2,3,IF(C13=3,2,IF(C13=4,1," "))))," ")</f>
        <v>5</v>
      </c>
    </row>
    <row r="15" spans="1:9" ht="30.75" customHeight="1" x14ac:dyDescent="0.2">
      <c r="A15" s="3" t="s">
        <v>108</v>
      </c>
      <c r="B15" s="57">
        <v>17.55</v>
      </c>
      <c r="C15" s="58">
        <f t="shared" ref="C15" si="11">IFERROR(RANK(B15,$B$3:$B$22,1)," ")</f>
        <v>6</v>
      </c>
      <c r="D15" s="59" t="str">
        <f t="shared" ref="D15" si="12">IFERROR(IF(C15=1,$E$1,IF(C15=2,$F$1,IF(C15=3,$G$1,IF(C15=4,$H$1,IF(C15=5,$I$1," ")))))," ")</f>
        <v xml:space="preserve"> </v>
      </c>
      <c r="E15" t="str">
        <f t="shared" si="2"/>
        <v xml:space="preserve"> </v>
      </c>
    </row>
    <row r="16" spans="1:9" ht="30.75" customHeight="1" x14ac:dyDescent="0.2">
      <c r="A16" s="3" t="s">
        <v>84</v>
      </c>
      <c r="B16" s="57"/>
      <c r="C16" s="58"/>
      <c r="D16" s="59"/>
      <c r="E16" t="str">
        <f>IFERROR(IF(C15=1,5,IF(C15=2,3,IF(C15=3,2,IF(C15=4,1," "))))," ")</f>
        <v xml:space="preserve"> </v>
      </c>
    </row>
    <row r="17" spans="1:5" ht="30.75" customHeight="1" x14ac:dyDescent="0.2">
      <c r="A17" s="4" t="s">
        <v>80</v>
      </c>
      <c r="B17" s="60">
        <v>12.4</v>
      </c>
      <c r="C17" s="61">
        <f t="shared" ref="C17" si="13">IFERROR(RANK(B17,$B$3:$B$22,1)," ")</f>
        <v>3</v>
      </c>
      <c r="D17" s="62">
        <f t="shared" ref="D17" si="14">IFERROR(IF(C17=1,$E$1,IF(C17=2,$F$1,IF(C17=3,$G$1,IF(C17=4,$H$1,IF(C17=5,$I$1," ")))))," ")</f>
        <v>80</v>
      </c>
      <c r="E17">
        <f t="shared" si="2"/>
        <v>2</v>
      </c>
    </row>
    <row r="18" spans="1:5" ht="30.75" customHeight="1" x14ac:dyDescent="0.2">
      <c r="A18" s="4" t="s">
        <v>111</v>
      </c>
      <c r="B18" s="60"/>
      <c r="C18" s="61"/>
      <c r="D18" s="62"/>
      <c r="E18">
        <f>IFERROR(IF(C17=1,5,IF(C17=2,3,IF(C17=3,2,IF(C17=4,1," "))))," ")</f>
        <v>2</v>
      </c>
    </row>
    <row r="19" spans="1:5" ht="30.75" customHeight="1" x14ac:dyDescent="0.2">
      <c r="A19" s="3"/>
      <c r="B19" s="57"/>
      <c r="C19" s="58" t="str">
        <f t="shared" ref="C19" si="15">IFERROR(RANK(B19,$B$3:$B$22,1)," ")</f>
        <v xml:space="preserve"> </v>
      </c>
      <c r="D19" s="59" t="str">
        <f t="shared" ref="D19" si="16">IFERROR(IF(C19=1,$E$1,IF(C19=2,$F$1,IF(C19=3,$G$1,IF(C19=4,$H$1,IF(C19=5,$I$1," ")))))," ")</f>
        <v xml:space="preserve"> </v>
      </c>
      <c r="E19" t="str">
        <f t="shared" si="2"/>
        <v xml:space="preserve"> </v>
      </c>
    </row>
    <row r="20" spans="1:5" ht="30.75" customHeight="1" x14ac:dyDescent="0.2">
      <c r="A20" s="3"/>
      <c r="B20" s="57"/>
      <c r="C20" s="58"/>
      <c r="D20" s="59"/>
      <c r="E20" t="str">
        <f>IFERROR(IF(C19=1,5,IF(C19=2,3,IF(C19=3,2,IF(C19=4,1," "))))," ")</f>
        <v xml:space="preserve"> </v>
      </c>
    </row>
    <row r="21" spans="1:5" ht="30.75" customHeight="1" x14ac:dyDescent="0.2">
      <c r="A21" s="4"/>
      <c r="B21" s="60"/>
      <c r="C21" s="61" t="str">
        <f t="shared" ref="C21" si="17">IFERROR(RANK(B21,$B$3:$B$22,1)," ")</f>
        <v xml:space="preserve"> </v>
      </c>
      <c r="D21" s="62" t="str">
        <f t="shared" ref="D21" si="18">IFERROR(IF(C21=1,$E$1,IF(C21=2,$F$1,IF(C21=3,$G$1,IF(C21=4,$H$1,IF(C21=5,$I$1," ")))))," ")</f>
        <v xml:space="preserve"> </v>
      </c>
      <c r="E21" t="str">
        <f t="shared" si="2"/>
        <v xml:space="preserve"> </v>
      </c>
    </row>
    <row r="22" spans="1:5" ht="30.75" customHeight="1" x14ac:dyDescent="0.2">
      <c r="A22" s="1"/>
      <c r="B22" s="60"/>
      <c r="C22" s="61"/>
      <c r="D22" s="62"/>
      <c r="E22" t="str">
        <f>IFERROR(IF(C21=1,5,IF(C21=2,3,IF(C21=3,2,IF(C21=4,1," "))))," ")</f>
        <v xml:space="preserve"> </v>
      </c>
    </row>
  </sheetData>
  <autoFilter ref="A2:D22" xr:uid="{2DF1FEB9-9B7F-4832-8286-7C5EAC2C117B}"/>
  <mergeCells count="30">
    <mergeCell ref="B19:B20"/>
    <mergeCell ref="C19:C20"/>
    <mergeCell ref="D19:D20"/>
    <mergeCell ref="B21:B22"/>
    <mergeCell ref="C21:C22"/>
    <mergeCell ref="D21:D22"/>
    <mergeCell ref="B7:B8"/>
    <mergeCell ref="C7:C8"/>
    <mergeCell ref="D7:D8"/>
    <mergeCell ref="B11:B12"/>
    <mergeCell ref="C11:C12"/>
    <mergeCell ref="D11:D12"/>
    <mergeCell ref="B9:B10"/>
    <mergeCell ref="C9:C10"/>
    <mergeCell ref="D9:D10"/>
    <mergeCell ref="D13:D14"/>
    <mergeCell ref="D17:D18"/>
    <mergeCell ref="C17:C18"/>
    <mergeCell ref="B17:B18"/>
    <mergeCell ref="B13:B14"/>
    <mergeCell ref="C13:C14"/>
    <mergeCell ref="B15:B16"/>
    <mergeCell ref="C15:C16"/>
    <mergeCell ref="D15:D16"/>
    <mergeCell ref="D3:D4"/>
    <mergeCell ref="D5:D6"/>
    <mergeCell ref="B3:B4"/>
    <mergeCell ref="B5:B6"/>
    <mergeCell ref="C3:C4"/>
    <mergeCell ref="C5:C6"/>
  </mergeCells>
  <pageMargins left="0.5" right="0.5" top="0.75" bottom="0.75" header="0.3" footer="0.3"/>
  <pageSetup orientation="portrait" horizont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2"/>
  <sheetViews>
    <sheetView zoomScaleNormal="100" workbookViewId="0">
      <selection activeCell="A3" sqref="A3"/>
    </sheetView>
  </sheetViews>
  <sheetFormatPr baseColWidth="10" defaultColWidth="9.1640625" defaultRowHeight="15" x14ac:dyDescent="0.2"/>
  <cols>
    <col min="1" max="1" width="38.6640625" customWidth="1"/>
    <col min="2" max="3" width="18.6640625" customWidth="1"/>
    <col min="4" max="4" width="14.6640625" customWidth="1"/>
    <col min="5" max="5" width="10.6640625" customWidth="1"/>
  </cols>
  <sheetData>
    <row r="1" spans="1:9" ht="43.5" customHeight="1" x14ac:dyDescent="0.55000000000000004">
      <c r="A1" s="64" t="s">
        <v>7</v>
      </c>
      <c r="B1" s="64"/>
      <c r="C1" s="64"/>
      <c r="E1" s="35"/>
      <c r="F1" s="35"/>
      <c r="G1" s="35"/>
      <c r="H1" s="35"/>
      <c r="I1" s="35"/>
    </row>
    <row r="2" spans="1:9" ht="30.75" customHeight="1" x14ac:dyDescent="0.2">
      <c r="A2" s="11" t="s">
        <v>0</v>
      </c>
      <c r="B2" s="15" t="s">
        <v>4</v>
      </c>
      <c r="C2" s="15" t="s">
        <v>2</v>
      </c>
      <c r="D2" s="16" t="s">
        <v>3</v>
      </c>
    </row>
    <row r="3" spans="1:9" ht="30.75" customHeight="1" x14ac:dyDescent="0.2">
      <c r="A3" s="4" t="s">
        <v>90</v>
      </c>
      <c r="B3" s="20">
        <v>1</v>
      </c>
      <c r="C3" s="4">
        <f t="shared" ref="C3:C22" si="0">IFERROR(RANK(B3,$B$3:$B$22,1)," ")</f>
        <v>1</v>
      </c>
      <c r="D3" s="44"/>
    </row>
    <row r="4" spans="1:9" ht="30.75" customHeight="1" x14ac:dyDescent="0.2">
      <c r="A4" s="4" t="s">
        <v>85</v>
      </c>
      <c r="B4" s="20">
        <v>2</v>
      </c>
      <c r="C4" s="4">
        <f t="shared" si="0"/>
        <v>2</v>
      </c>
      <c r="D4" s="44"/>
    </row>
    <row r="5" spans="1:9" ht="30.75" customHeight="1" x14ac:dyDescent="0.2">
      <c r="A5" s="4" t="s">
        <v>100</v>
      </c>
      <c r="B5" s="20">
        <v>3</v>
      </c>
      <c r="C5" s="4">
        <f t="shared" si="0"/>
        <v>3</v>
      </c>
      <c r="D5" s="44"/>
    </row>
    <row r="6" spans="1:9" ht="30.75" customHeight="1" x14ac:dyDescent="0.2">
      <c r="A6" s="4" t="s">
        <v>80</v>
      </c>
      <c r="B6" s="20">
        <v>4</v>
      </c>
      <c r="C6" s="4">
        <f t="shared" si="0"/>
        <v>4</v>
      </c>
      <c r="D6" s="44"/>
    </row>
    <row r="7" spans="1:9" ht="30.75" customHeight="1" x14ac:dyDescent="0.2">
      <c r="A7" s="4" t="s">
        <v>112</v>
      </c>
      <c r="B7" s="20">
        <v>5</v>
      </c>
      <c r="C7" s="4">
        <f t="shared" si="0"/>
        <v>5</v>
      </c>
      <c r="D7" s="44"/>
    </row>
    <row r="8" spans="1:9" ht="30.75" customHeight="1" x14ac:dyDescent="0.2">
      <c r="A8" s="4"/>
      <c r="B8" s="20"/>
      <c r="C8" s="4" t="str">
        <f t="shared" si="0"/>
        <v xml:space="preserve"> </v>
      </c>
      <c r="D8" s="44"/>
    </row>
    <row r="9" spans="1:9" ht="30.75" customHeight="1" x14ac:dyDescent="0.2">
      <c r="A9" s="4"/>
      <c r="B9" s="20"/>
      <c r="C9" s="4" t="str">
        <f t="shared" si="0"/>
        <v xml:space="preserve"> </v>
      </c>
      <c r="D9" s="44"/>
    </row>
    <row r="10" spans="1:9" ht="30.75" customHeight="1" x14ac:dyDescent="0.2">
      <c r="A10" s="4"/>
      <c r="B10" s="20"/>
      <c r="C10" s="4" t="str">
        <f t="shared" si="0"/>
        <v xml:space="preserve"> </v>
      </c>
      <c r="D10" s="44"/>
    </row>
    <row r="11" spans="1:9" ht="30.75" customHeight="1" x14ac:dyDescent="0.2">
      <c r="A11" s="4"/>
      <c r="B11" s="20"/>
      <c r="C11" s="4" t="str">
        <f t="shared" si="0"/>
        <v xml:space="preserve"> </v>
      </c>
      <c r="D11" s="44"/>
    </row>
    <row r="12" spans="1:9" ht="30.75" customHeight="1" x14ac:dyDescent="0.2">
      <c r="A12" s="4"/>
      <c r="B12" s="20"/>
      <c r="C12" s="4" t="str">
        <f t="shared" si="0"/>
        <v xml:space="preserve"> </v>
      </c>
      <c r="D12" s="44"/>
    </row>
    <row r="13" spans="1:9" ht="30.75" customHeight="1" x14ac:dyDescent="0.2">
      <c r="A13" s="4"/>
      <c r="B13" s="20"/>
      <c r="C13" s="4" t="str">
        <f t="shared" si="0"/>
        <v xml:space="preserve"> </v>
      </c>
      <c r="D13" s="44"/>
    </row>
    <row r="14" spans="1:9" ht="30.75" customHeight="1" x14ac:dyDescent="0.2">
      <c r="A14" s="4"/>
      <c r="B14" s="20"/>
      <c r="C14" s="4" t="str">
        <f t="shared" si="0"/>
        <v xml:space="preserve"> </v>
      </c>
      <c r="D14" s="44"/>
    </row>
    <row r="15" spans="1:9" ht="30.75" customHeight="1" x14ac:dyDescent="0.2">
      <c r="A15" s="4"/>
      <c r="B15" s="20"/>
      <c r="C15" s="4" t="str">
        <f t="shared" si="0"/>
        <v xml:space="preserve"> </v>
      </c>
      <c r="D15" s="44"/>
    </row>
    <row r="16" spans="1:9" ht="30.75" customHeight="1" x14ac:dyDescent="0.2">
      <c r="A16" s="4"/>
      <c r="B16" s="20"/>
      <c r="C16" s="4" t="str">
        <f t="shared" si="0"/>
        <v xml:space="preserve"> </v>
      </c>
      <c r="D16" s="44"/>
    </row>
    <row r="17" spans="1:4" ht="30.75" customHeight="1" x14ac:dyDescent="0.2">
      <c r="A17" s="4"/>
      <c r="B17" s="20"/>
      <c r="C17" s="4" t="str">
        <f t="shared" si="0"/>
        <v xml:space="preserve"> </v>
      </c>
      <c r="D17" s="44"/>
    </row>
    <row r="18" spans="1:4" ht="30.75" customHeight="1" x14ac:dyDescent="0.2">
      <c r="A18" s="4"/>
      <c r="B18" s="20"/>
      <c r="C18" s="4" t="str">
        <f t="shared" si="0"/>
        <v xml:space="preserve"> </v>
      </c>
      <c r="D18" s="44"/>
    </row>
    <row r="19" spans="1:4" ht="30.75" customHeight="1" x14ac:dyDescent="0.2">
      <c r="A19" s="4"/>
      <c r="B19" s="20"/>
      <c r="C19" s="4" t="str">
        <f t="shared" si="0"/>
        <v xml:space="preserve"> </v>
      </c>
      <c r="D19" s="44"/>
    </row>
    <row r="20" spans="1:4" ht="30.75" customHeight="1" x14ac:dyDescent="0.2">
      <c r="A20" s="4"/>
      <c r="B20" s="20"/>
      <c r="C20" s="4" t="str">
        <f t="shared" si="0"/>
        <v xml:space="preserve"> </v>
      </c>
      <c r="D20" s="44"/>
    </row>
    <row r="21" spans="1:4" ht="30.75" customHeight="1" x14ac:dyDescent="0.2">
      <c r="A21" s="4"/>
      <c r="B21" s="20"/>
      <c r="C21" s="4" t="str">
        <f t="shared" si="0"/>
        <v xml:space="preserve"> </v>
      </c>
      <c r="D21" s="44"/>
    </row>
    <row r="22" spans="1:4" ht="30.75" customHeight="1" x14ac:dyDescent="0.2">
      <c r="A22" s="4"/>
      <c r="B22" s="20"/>
      <c r="C22" s="4" t="str">
        <f t="shared" si="0"/>
        <v xml:space="preserve"> </v>
      </c>
      <c r="D22" s="44"/>
    </row>
  </sheetData>
  <mergeCells count="1">
    <mergeCell ref="A1:C1"/>
  </mergeCells>
  <pageMargins left="0.5" right="0.5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I22"/>
  <sheetViews>
    <sheetView zoomScaleNormal="100" workbookViewId="0">
      <selection activeCell="A3" sqref="A3"/>
    </sheetView>
  </sheetViews>
  <sheetFormatPr baseColWidth="10" defaultColWidth="9.1640625" defaultRowHeight="15" x14ac:dyDescent="0.2"/>
  <cols>
    <col min="1" max="1" width="38.6640625" customWidth="1"/>
    <col min="2" max="3" width="18.6640625" customWidth="1"/>
    <col min="4" max="4" width="14.6640625" customWidth="1"/>
    <col min="5" max="5" width="10.6640625" customWidth="1"/>
  </cols>
  <sheetData>
    <row r="1" spans="1:9" ht="43.5" customHeight="1" x14ac:dyDescent="0.55000000000000004">
      <c r="A1" s="64" t="s">
        <v>20</v>
      </c>
      <c r="B1" s="64"/>
      <c r="C1" s="64"/>
      <c r="E1" s="35">
        <v>200</v>
      </c>
      <c r="F1" s="35">
        <v>120</v>
      </c>
      <c r="G1" s="35">
        <v>80</v>
      </c>
      <c r="H1" s="35">
        <v>60</v>
      </c>
      <c r="I1" s="35">
        <v>40</v>
      </c>
    </row>
    <row r="2" spans="1:9" ht="30.75" customHeight="1" x14ac:dyDescent="0.2">
      <c r="A2" s="11" t="s">
        <v>0</v>
      </c>
      <c r="B2" s="15" t="s">
        <v>4</v>
      </c>
      <c r="C2" s="15" t="s">
        <v>2</v>
      </c>
      <c r="D2" s="16" t="s">
        <v>3</v>
      </c>
    </row>
    <row r="3" spans="1:9" ht="30.75" customHeight="1" x14ac:dyDescent="0.2">
      <c r="A3" s="4" t="s">
        <v>90</v>
      </c>
      <c r="B3" s="20">
        <v>1</v>
      </c>
      <c r="C3" s="4">
        <f t="shared" ref="C3:C22" si="0">IFERROR(RANK(B3,$B$3:$B$22,1)," ")</f>
        <v>1</v>
      </c>
      <c r="D3" s="45">
        <f>IFERROR(IF(Table13[[#This Row],[PLACING]]=1,$E$1,IF(Table13[[#This Row],[PLACING]]=2,$F$1,IF(Table13[[#This Row],[PLACING]]=3,$G$1,IF(Table13[[#This Row],[PLACING]]=4,$H$1,IF(Table13[[#This Row],[PLACING]]=5,$I$1," ")))))," ")</f>
        <v>200</v>
      </c>
      <c r="E3">
        <f>IFERROR(IF(C3=1,5,IF(C3=2,3,IF(C3=3,2,IF(C3=4,1," "))))," ")</f>
        <v>5</v>
      </c>
    </row>
    <row r="4" spans="1:9" ht="30.75" customHeight="1" x14ac:dyDescent="0.2">
      <c r="A4" s="4" t="s">
        <v>85</v>
      </c>
      <c r="B4" s="20">
        <v>2</v>
      </c>
      <c r="C4" s="4">
        <f t="shared" si="0"/>
        <v>2</v>
      </c>
      <c r="D4" s="45">
        <f>IFERROR(IF(Table13[[#This Row],[PLACING]]=1,$E$1,IF(Table13[[#This Row],[PLACING]]=2,$F$1,IF(Table13[[#This Row],[PLACING]]=3,$G$1,IF(Table13[[#This Row],[PLACING]]=4,$H$1,IF(Table13[[#This Row],[PLACING]]=5,$I$1," ")))))," ")</f>
        <v>120</v>
      </c>
      <c r="E4">
        <f t="shared" ref="E4:E22" si="1">IFERROR(IF(C4=1,5,IF(C4=2,3,IF(C4=3,2,IF(C4=4,1," "))))," ")</f>
        <v>3</v>
      </c>
    </row>
    <row r="5" spans="1:9" ht="30.75" customHeight="1" x14ac:dyDescent="0.2">
      <c r="A5" s="4" t="s">
        <v>100</v>
      </c>
      <c r="B5" s="20">
        <v>3</v>
      </c>
      <c r="C5" s="4">
        <f t="shared" si="0"/>
        <v>3</v>
      </c>
      <c r="D5" s="45">
        <f>IFERROR(IF(Table13[[#This Row],[PLACING]]=1,$E$1,IF(Table13[[#This Row],[PLACING]]=2,$F$1,IF(Table13[[#This Row],[PLACING]]=3,$G$1,IF(Table13[[#This Row],[PLACING]]=4,$H$1,IF(Table13[[#This Row],[PLACING]]=5,$I$1," ")))))," ")</f>
        <v>80</v>
      </c>
      <c r="E5">
        <f t="shared" si="1"/>
        <v>2</v>
      </c>
    </row>
    <row r="6" spans="1:9" ht="30.75" customHeight="1" x14ac:dyDescent="0.2">
      <c r="A6" s="4" t="s">
        <v>80</v>
      </c>
      <c r="B6" s="20">
        <v>4</v>
      </c>
      <c r="C6" s="4">
        <f t="shared" si="0"/>
        <v>4</v>
      </c>
      <c r="D6" s="45">
        <f>IFERROR(IF(Table13[[#This Row],[PLACING]]=1,$E$1,IF(Table13[[#This Row],[PLACING]]=2,$F$1,IF(Table13[[#This Row],[PLACING]]=3,$G$1,IF(Table13[[#This Row],[PLACING]]=4,$H$1,IF(Table13[[#This Row],[PLACING]]=5,$I$1," ")))))," ")</f>
        <v>60</v>
      </c>
      <c r="E6">
        <f t="shared" si="1"/>
        <v>1</v>
      </c>
    </row>
    <row r="7" spans="1:9" ht="30.75" customHeight="1" x14ac:dyDescent="0.2">
      <c r="A7" s="4" t="s">
        <v>112</v>
      </c>
      <c r="B7" s="20">
        <v>5</v>
      </c>
      <c r="C7" s="4">
        <f t="shared" si="0"/>
        <v>5</v>
      </c>
      <c r="D7" s="45">
        <f>IFERROR(IF(Table13[[#This Row],[PLACING]]=1,$E$1,IF(Table13[[#This Row],[PLACING]]=2,$F$1,IF(Table13[[#This Row],[PLACING]]=3,$G$1,IF(Table13[[#This Row],[PLACING]]=4,$H$1,IF(Table13[[#This Row],[PLACING]]=5,$I$1," ")))))," ")</f>
        <v>40</v>
      </c>
      <c r="E7" t="str">
        <f t="shared" si="1"/>
        <v xml:space="preserve"> </v>
      </c>
    </row>
    <row r="8" spans="1:9" ht="30.75" customHeight="1" x14ac:dyDescent="0.2">
      <c r="A8" s="4"/>
      <c r="B8" s="20"/>
      <c r="C8" s="4" t="str">
        <f t="shared" si="0"/>
        <v xml:space="preserve"> </v>
      </c>
      <c r="D8" s="45" t="str">
        <f>IFERROR(IF(Table13[[#This Row],[PLACING]]=1,$E$1,IF(Table13[[#This Row],[PLACING]]=2,$F$1,IF(Table13[[#This Row],[PLACING]]=3,$G$1,IF(Table13[[#This Row],[PLACING]]=4,$H$1,IF(Table13[[#This Row],[PLACING]]=5,$I$1," ")))))," ")</f>
        <v xml:space="preserve"> </v>
      </c>
      <c r="E8" t="str">
        <f t="shared" si="1"/>
        <v xml:space="preserve"> </v>
      </c>
    </row>
    <row r="9" spans="1:9" ht="30.75" customHeight="1" x14ac:dyDescent="0.2">
      <c r="A9" s="4"/>
      <c r="B9" s="20"/>
      <c r="C9" s="4" t="str">
        <f t="shared" si="0"/>
        <v xml:space="preserve"> </v>
      </c>
      <c r="D9" s="45" t="str">
        <f>IFERROR(IF(Table13[[#This Row],[PLACING]]=1,$E$1,IF(Table13[[#This Row],[PLACING]]=2,$F$1,IF(Table13[[#This Row],[PLACING]]=3,$G$1,IF(Table13[[#This Row],[PLACING]]=4,$H$1,IF(Table13[[#This Row],[PLACING]]=5,$I$1," ")))))," ")</f>
        <v xml:space="preserve"> </v>
      </c>
      <c r="E9" t="str">
        <f t="shared" si="1"/>
        <v xml:space="preserve"> </v>
      </c>
    </row>
    <row r="10" spans="1:9" ht="30.75" customHeight="1" x14ac:dyDescent="0.2">
      <c r="A10" s="4"/>
      <c r="B10" s="20"/>
      <c r="C10" s="4" t="str">
        <f t="shared" si="0"/>
        <v xml:space="preserve"> </v>
      </c>
      <c r="D10" s="45" t="str">
        <f>IFERROR(IF(Table13[[#This Row],[PLACING]]=1,$E$1,IF(Table13[[#This Row],[PLACING]]=2,$F$1,IF(Table13[[#This Row],[PLACING]]=3,$G$1,IF(Table13[[#This Row],[PLACING]]=4,$H$1,IF(Table13[[#This Row],[PLACING]]=5,$I$1," ")))))," ")</f>
        <v xml:space="preserve"> </v>
      </c>
      <c r="E10" t="str">
        <f t="shared" si="1"/>
        <v xml:space="preserve"> </v>
      </c>
    </row>
    <row r="11" spans="1:9" ht="30.75" customHeight="1" x14ac:dyDescent="0.2">
      <c r="A11" s="4"/>
      <c r="B11" s="20"/>
      <c r="C11" s="4" t="str">
        <f t="shared" si="0"/>
        <v xml:space="preserve"> </v>
      </c>
      <c r="D11" s="45" t="str">
        <f>IFERROR(IF(Table13[[#This Row],[PLACING]]=1,$E$1,IF(Table13[[#This Row],[PLACING]]=2,$F$1,IF(Table13[[#This Row],[PLACING]]=3,$G$1,IF(Table13[[#This Row],[PLACING]]=4,$H$1,IF(Table13[[#This Row],[PLACING]]=5,$I$1," ")))))," ")</f>
        <v xml:space="preserve"> </v>
      </c>
      <c r="E11" t="str">
        <f t="shared" si="1"/>
        <v xml:space="preserve"> </v>
      </c>
    </row>
    <row r="12" spans="1:9" ht="30.75" customHeight="1" x14ac:dyDescent="0.2">
      <c r="A12" s="4"/>
      <c r="B12" s="20"/>
      <c r="C12" s="4" t="str">
        <f t="shared" si="0"/>
        <v xml:space="preserve"> </v>
      </c>
      <c r="D12" s="45" t="str">
        <f>IFERROR(IF(Table13[[#This Row],[PLACING]]=1,$E$1,IF(Table13[[#This Row],[PLACING]]=2,$F$1,IF(Table13[[#This Row],[PLACING]]=3,$G$1,IF(Table13[[#This Row],[PLACING]]=4,$H$1,IF(Table13[[#This Row],[PLACING]]=5,$I$1," ")))))," ")</f>
        <v xml:space="preserve"> </v>
      </c>
      <c r="E12" t="str">
        <f t="shared" si="1"/>
        <v xml:space="preserve"> </v>
      </c>
    </row>
    <row r="13" spans="1:9" ht="30.75" customHeight="1" x14ac:dyDescent="0.2">
      <c r="A13" s="4"/>
      <c r="B13" s="20"/>
      <c r="C13" s="4" t="str">
        <f t="shared" si="0"/>
        <v xml:space="preserve"> </v>
      </c>
      <c r="D13" s="45" t="str">
        <f>IFERROR(IF(Table13[[#This Row],[PLACING]]=1,$E$1,IF(Table13[[#This Row],[PLACING]]=2,$F$1,IF(Table13[[#This Row],[PLACING]]=3,$G$1,IF(Table13[[#This Row],[PLACING]]=4,$H$1,IF(Table13[[#This Row],[PLACING]]=5,$I$1," ")))))," ")</f>
        <v xml:space="preserve"> </v>
      </c>
      <c r="E13" t="str">
        <f t="shared" si="1"/>
        <v xml:space="preserve"> </v>
      </c>
    </row>
    <row r="14" spans="1:9" ht="30.75" customHeight="1" x14ac:dyDescent="0.2">
      <c r="A14" s="4"/>
      <c r="B14" s="20"/>
      <c r="C14" s="4" t="str">
        <f t="shared" si="0"/>
        <v xml:space="preserve"> </v>
      </c>
      <c r="D14" s="45" t="str">
        <f>IFERROR(IF(Table13[[#This Row],[PLACING]]=1,$E$1,IF(Table13[[#This Row],[PLACING]]=2,$F$1,IF(Table13[[#This Row],[PLACING]]=3,$G$1,IF(Table13[[#This Row],[PLACING]]=4,$H$1,IF(Table13[[#This Row],[PLACING]]=5,$I$1," ")))))," ")</f>
        <v xml:space="preserve"> </v>
      </c>
      <c r="E14" t="str">
        <f t="shared" si="1"/>
        <v xml:space="preserve"> </v>
      </c>
    </row>
    <row r="15" spans="1:9" ht="30.75" customHeight="1" x14ac:dyDescent="0.2">
      <c r="A15" s="4"/>
      <c r="B15" s="20"/>
      <c r="C15" s="4" t="str">
        <f t="shared" si="0"/>
        <v xml:space="preserve"> </v>
      </c>
      <c r="D15" s="45" t="str">
        <f>IFERROR(IF(Table13[[#This Row],[PLACING]]=1,$E$1,IF(Table13[[#This Row],[PLACING]]=2,$F$1,IF(Table13[[#This Row],[PLACING]]=3,$G$1,IF(Table13[[#This Row],[PLACING]]=4,$H$1,IF(Table13[[#This Row],[PLACING]]=5,$I$1," ")))))," ")</f>
        <v xml:space="preserve"> </v>
      </c>
      <c r="E15" t="str">
        <f t="shared" si="1"/>
        <v xml:space="preserve"> </v>
      </c>
    </row>
    <row r="16" spans="1:9" ht="30.75" customHeight="1" x14ac:dyDescent="0.2">
      <c r="A16" s="4"/>
      <c r="B16" s="20"/>
      <c r="C16" s="4" t="str">
        <f t="shared" si="0"/>
        <v xml:space="preserve"> </v>
      </c>
      <c r="D16" s="45" t="str">
        <f>IFERROR(IF(Table13[[#This Row],[PLACING]]=1,$E$1,IF(Table13[[#This Row],[PLACING]]=2,$F$1,IF(Table13[[#This Row],[PLACING]]=3,$G$1,IF(Table13[[#This Row],[PLACING]]=4,$H$1,IF(Table13[[#This Row],[PLACING]]=5,$I$1," ")))))," ")</f>
        <v xml:space="preserve"> </v>
      </c>
      <c r="E16" t="str">
        <f t="shared" si="1"/>
        <v xml:space="preserve"> </v>
      </c>
    </row>
    <row r="17" spans="1:5" ht="30.75" customHeight="1" x14ac:dyDescent="0.2">
      <c r="A17" s="4"/>
      <c r="B17" s="20"/>
      <c r="C17" s="4" t="str">
        <f t="shared" si="0"/>
        <v xml:space="preserve"> </v>
      </c>
      <c r="D17" s="45" t="str">
        <f>IFERROR(IF(Table13[[#This Row],[PLACING]]=1,$E$1,IF(Table13[[#This Row],[PLACING]]=2,$F$1,IF(Table13[[#This Row],[PLACING]]=3,$G$1,IF(Table13[[#This Row],[PLACING]]=4,$H$1,IF(Table13[[#This Row],[PLACING]]=5,$I$1," ")))))," ")</f>
        <v xml:space="preserve"> </v>
      </c>
      <c r="E17" t="str">
        <f t="shared" si="1"/>
        <v xml:space="preserve"> </v>
      </c>
    </row>
    <row r="18" spans="1:5" ht="30.75" customHeight="1" x14ac:dyDescent="0.2">
      <c r="A18" s="4"/>
      <c r="B18" s="20"/>
      <c r="C18" s="4" t="str">
        <f t="shared" si="0"/>
        <v xml:space="preserve"> </v>
      </c>
      <c r="D18" s="45" t="str">
        <f>IFERROR(IF(Table13[[#This Row],[PLACING]]=1,$E$1,IF(Table13[[#This Row],[PLACING]]=2,$F$1,IF(Table13[[#This Row],[PLACING]]=3,$G$1,IF(Table13[[#This Row],[PLACING]]=4,$H$1,IF(Table13[[#This Row],[PLACING]]=5,$I$1," ")))))," ")</f>
        <v xml:space="preserve"> </v>
      </c>
      <c r="E18" t="str">
        <f t="shared" si="1"/>
        <v xml:space="preserve"> </v>
      </c>
    </row>
    <row r="19" spans="1:5" ht="30.75" customHeight="1" x14ac:dyDescent="0.2">
      <c r="A19" s="4"/>
      <c r="B19" s="20"/>
      <c r="C19" s="4" t="str">
        <f t="shared" si="0"/>
        <v xml:space="preserve"> </v>
      </c>
      <c r="D19" s="45" t="str">
        <f>IFERROR(IF(Table13[[#This Row],[PLACING]]=1,$E$1,IF(Table13[[#This Row],[PLACING]]=2,$F$1,IF(Table13[[#This Row],[PLACING]]=3,$G$1,IF(Table13[[#This Row],[PLACING]]=4,$H$1,IF(Table13[[#This Row],[PLACING]]=5,$I$1," ")))))," ")</f>
        <v xml:space="preserve"> </v>
      </c>
      <c r="E19" t="str">
        <f t="shared" si="1"/>
        <v xml:space="preserve"> </v>
      </c>
    </row>
    <row r="20" spans="1:5" ht="30.75" customHeight="1" x14ac:dyDescent="0.2">
      <c r="A20" s="4"/>
      <c r="B20" s="20"/>
      <c r="C20" s="4" t="str">
        <f t="shared" si="0"/>
        <v xml:space="preserve"> </v>
      </c>
      <c r="D20" s="45" t="str">
        <f>IFERROR(IF(Table13[[#This Row],[PLACING]]=1,$E$1,IF(Table13[[#This Row],[PLACING]]=2,$F$1,IF(Table13[[#This Row],[PLACING]]=3,$G$1,IF(Table13[[#This Row],[PLACING]]=4,$H$1,IF(Table13[[#This Row],[PLACING]]=5,$I$1," ")))))," ")</f>
        <v xml:space="preserve"> </v>
      </c>
      <c r="E20" t="str">
        <f t="shared" si="1"/>
        <v xml:space="preserve"> </v>
      </c>
    </row>
    <row r="21" spans="1:5" ht="30.75" customHeight="1" x14ac:dyDescent="0.2">
      <c r="A21" s="4"/>
      <c r="B21" s="20"/>
      <c r="C21" s="4" t="str">
        <f t="shared" si="0"/>
        <v xml:space="preserve"> </v>
      </c>
      <c r="D21" s="45" t="str">
        <f>IFERROR(IF(Table13[[#This Row],[PLACING]]=1,$E$1,IF(Table13[[#This Row],[PLACING]]=2,$F$1,IF(Table13[[#This Row],[PLACING]]=3,$G$1,IF(Table13[[#This Row],[PLACING]]=4,$H$1,IF(Table13[[#This Row],[PLACING]]=5,$I$1," ")))))," ")</f>
        <v xml:space="preserve"> </v>
      </c>
      <c r="E21" t="str">
        <f t="shared" si="1"/>
        <v xml:space="preserve"> </v>
      </c>
    </row>
    <row r="22" spans="1:5" ht="30.75" customHeight="1" x14ac:dyDescent="0.2">
      <c r="A22" s="4"/>
      <c r="B22" s="20"/>
      <c r="C22" s="4" t="str">
        <f t="shared" si="0"/>
        <v xml:space="preserve"> </v>
      </c>
      <c r="D22" s="45" t="str">
        <f>IFERROR(IF(Table13[[#This Row],[PLACING]]=1,$E$1,IF(Table13[[#This Row],[PLACING]]=2,$F$1,IF(Table13[[#This Row],[PLACING]]=3,$G$1,IF(Table13[[#This Row],[PLACING]]=4,$H$1,IF(Table13[[#This Row],[PLACING]]=5,$I$1," ")))))," ")</f>
        <v xml:space="preserve"> </v>
      </c>
      <c r="E22" t="str">
        <f t="shared" si="1"/>
        <v xml:space="preserve"> </v>
      </c>
    </row>
  </sheetData>
  <mergeCells count="1">
    <mergeCell ref="A1:C1"/>
  </mergeCells>
  <pageMargins left="0.5" right="0.5" top="0.75" bottom="0.75" header="0.3" footer="0.3"/>
  <pageSetup orientation="portrait" horizontalDpi="4294967293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I26"/>
  <sheetViews>
    <sheetView topLeftCell="A4" zoomScaleNormal="100" workbookViewId="0">
      <selection activeCell="A8" sqref="A8"/>
    </sheetView>
  </sheetViews>
  <sheetFormatPr baseColWidth="10" defaultColWidth="9.1640625" defaultRowHeight="15" x14ac:dyDescent="0.2"/>
  <cols>
    <col min="1" max="1" width="38.6640625" customWidth="1"/>
    <col min="2" max="3" width="18.6640625" customWidth="1"/>
    <col min="4" max="4" width="14.6640625" customWidth="1"/>
    <col min="5" max="5" width="10.6640625" customWidth="1"/>
  </cols>
  <sheetData>
    <row r="1" spans="1:9" ht="43.5" customHeight="1" x14ac:dyDescent="0.55000000000000004">
      <c r="A1" s="2" t="s">
        <v>16</v>
      </c>
      <c r="B1" s="2"/>
      <c r="C1" s="2"/>
      <c r="E1" s="35">
        <v>700</v>
      </c>
      <c r="F1" s="35">
        <v>500</v>
      </c>
      <c r="G1" s="35"/>
      <c r="H1" s="35"/>
      <c r="I1" s="35"/>
    </row>
    <row r="2" spans="1:9" ht="30.75" customHeight="1" x14ac:dyDescent="0.2">
      <c r="A2" s="24" t="s">
        <v>0</v>
      </c>
      <c r="B2" s="25" t="s">
        <v>1</v>
      </c>
      <c r="C2" s="25" t="s">
        <v>2</v>
      </c>
      <c r="D2" s="25" t="s">
        <v>3</v>
      </c>
    </row>
    <row r="3" spans="1:9" ht="30.75" customHeight="1" x14ac:dyDescent="0.2">
      <c r="A3" s="3" t="s">
        <v>96</v>
      </c>
      <c r="B3" s="57">
        <v>1</v>
      </c>
      <c r="C3" s="58">
        <f>IFERROR(RANK(B3,$B$3:$B$26,1)," ")</f>
        <v>1</v>
      </c>
      <c r="D3" s="65">
        <f>IFERROR(IF(C3=1,$E$1,IF(C3=2,$F$1,IF(C3=3,$G$1,IF(C3=4,$H$1,IF(C3=5,$I$1," ")))))," ")</f>
        <v>700</v>
      </c>
    </row>
    <row r="4" spans="1:9" ht="30.75" customHeight="1" x14ac:dyDescent="0.2">
      <c r="A4" s="3" t="s">
        <v>81</v>
      </c>
      <c r="B4" s="57"/>
      <c r="C4" s="58"/>
      <c r="D4" s="58"/>
    </row>
    <row r="5" spans="1:9" ht="30.75" customHeight="1" x14ac:dyDescent="0.2">
      <c r="A5" s="3" t="s">
        <v>104</v>
      </c>
      <c r="B5" s="57"/>
      <c r="C5" s="58" t="str">
        <f>IFERROR(RANK(B5,$B$3:$B$22,1)," ")</f>
        <v xml:space="preserve"> </v>
      </c>
      <c r="D5" s="58"/>
    </row>
    <row r="6" spans="1:9" ht="30.75" customHeight="1" x14ac:dyDescent="0.2">
      <c r="A6" s="3" t="s">
        <v>109</v>
      </c>
      <c r="B6" s="57"/>
      <c r="C6" s="58"/>
      <c r="D6" s="58"/>
    </row>
    <row r="7" spans="1:9" ht="30.75" customHeight="1" x14ac:dyDescent="0.2">
      <c r="A7" s="3" t="s">
        <v>92</v>
      </c>
      <c r="B7" s="57"/>
      <c r="C7" s="58" t="str">
        <f>IFERROR(RANK(B7,$B$3:$B$22,1)," ")</f>
        <v xml:space="preserve"> </v>
      </c>
      <c r="D7" s="58"/>
    </row>
    <row r="8" spans="1:9" ht="30.75" customHeight="1" x14ac:dyDescent="0.2">
      <c r="A8" s="3" t="s">
        <v>90</v>
      </c>
      <c r="B8" s="57"/>
      <c r="C8" s="58"/>
      <c r="D8" s="58"/>
    </row>
    <row r="9" spans="1:9" ht="30.75" customHeight="1" x14ac:dyDescent="0.2">
      <c r="A9" s="4" t="s">
        <v>101</v>
      </c>
      <c r="B9" s="66">
        <v>2</v>
      </c>
      <c r="C9" s="69">
        <f t="shared" ref="C9" si="0">IFERROR(RANK(B9,$B$3:$B$26,1)," ")</f>
        <v>2</v>
      </c>
      <c r="D9" s="72">
        <f t="shared" ref="D9" si="1">IFERROR(IF(C9=1,$E$1,IF(C9=2,$F$1,IF(C9=3,$G$1,IF(C9=4,$H$1,IF(C9=5,$I$1," ")))))," ")</f>
        <v>500</v>
      </c>
    </row>
    <row r="10" spans="1:9" ht="30.75" customHeight="1" x14ac:dyDescent="0.2">
      <c r="A10" s="4" t="s">
        <v>110</v>
      </c>
      <c r="B10" s="66"/>
      <c r="C10" s="69"/>
      <c r="D10" s="69"/>
    </row>
    <row r="11" spans="1:9" ht="30.75" customHeight="1" x14ac:dyDescent="0.2">
      <c r="A11" s="4" t="s">
        <v>106</v>
      </c>
      <c r="B11" s="66"/>
      <c r="C11" s="69" t="str">
        <f t="shared" ref="C11" si="2">IFERROR(RANK(B11,$B$3:$B$22,1)," ")</f>
        <v xml:space="preserve"> </v>
      </c>
      <c r="D11" s="69"/>
    </row>
    <row r="12" spans="1:9" ht="30.75" customHeight="1" x14ac:dyDescent="0.2">
      <c r="A12" s="3" t="s">
        <v>80</v>
      </c>
      <c r="B12" s="66"/>
      <c r="C12" s="69"/>
      <c r="D12" s="69"/>
    </row>
    <row r="13" spans="1:9" ht="30.75" customHeight="1" x14ac:dyDescent="0.2">
      <c r="A13" s="3" t="s">
        <v>95</v>
      </c>
      <c r="B13" s="66"/>
      <c r="C13" s="69" t="str">
        <f t="shared" ref="C13" si="3">IFERROR(RANK(B13,$B$3:$B$22,1)," ")</f>
        <v xml:space="preserve"> </v>
      </c>
      <c r="D13" s="69"/>
    </row>
    <row r="14" spans="1:9" ht="30.75" customHeight="1" x14ac:dyDescent="0.2">
      <c r="A14" s="29"/>
      <c r="B14" s="66"/>
      <c r="C14" s="69"/>
      <c r="D14" s="69"/>
    </row>
    <row r="15" spans="1:9" ht="30.75" customHeight="1" x14ac:dyDescent="0.2">
      <c r="A15" s="3"/>
      <c r="B15" s="57"/>
      <c r="C15" s="58" t="str">
        <f t="shared" ref="C15" si="4">IFERROR(RANK(B15,$B$3:$B$26,1)," ")</f>
        <v xml:space="preserve"> </v>
      </c>
      <c r="D15" s="65" t="str">
        <f t="shared" ref="D15" si="5">IFERROR(IF(C15=1,$E$1,IF(C15=2,$F$1,IF(C15=3,$G$1,IF(C15=4,$H$1,IF(C15=5,$I$1," ")))))," ")</f>
        <v xml:space="preserve"> </v>
      </c>
    </row>
    <row r="16" spans="1:9" ht="30.75" customHeight="1" x14ac:dyDescent="0.2">
      <c r="A16" s="3"/>
      <c r="B16" s="57"/>
      <c r="C16" s="58"/>
      <c r="D16" s="58"/>
    </row>
    <row r="17" spans="1:4" ht="30.75" customHeight="1" x14ac:dyDescent="0.2">
      <c r="A17" s="3"/>
      <c r="B17" s="57"/>
      <c r="C17" s="58" t="str">
        <f t="shared" ref="C17" si="6">IFERROR(RANK(B17,$B$3:$B$22,1)," ")</f>
        <v xml:space="preserve"> </v>
      </c>
      <c r="D17" s="58"/>
    </row>
    <row r="18" spans="1:4" ht="30.75" customHeight="1" x14ac:dyDescent="0.2">
      <c r="A18" s="3"/>
      <c r="B18" s="57"/>
      <c r="C18" s="58"/>
      <c r="D18" s="58"/>
    </row>
    <row r="19" spans="1:4" ht="30.75" customHeight="1" x14ac:dyDescent="0.2">
      <c r="A19" s="3"/>
      <c r="B19" s="57"/>
      <c r="C19" s="58" t="str">
        <f t="shared" ref="C19" si="7">IFERROR(RANK(B19,$B$3:$B$22,1)," ")</f>
        <v xml:space="preserve"> </v>
      </c>
      <c r="D19" s="58"/>
    </row>
    <row r="20" spans="1:4" ht="30.75" customHeight="1" x14ac:dyDescent="0.2">
      <c r="A20" s="3"/>
      <c r="B20" s="57"/>
      <c r="C20" s="58"/>
      <c r="D20" s="58"/>
    </row>
    <row r="21" spans="1:4" ht="30.75" customHeight="1" x14ac:dyDescent="0.2">
      <c r="A21" s="4"/>
      <c r="B21" s="66"/>
      <c r="C21" s="69" t="str">
        <f t="shared" ref="C21" si="8">IFERROR(RANK(B21,$B$3:$B$26,1)," ")</f>
        <v xml:space="preserve"> </v>
      </c>
      <c r="D21" s="72" t="str">
        <f t="shared" ref="D21" si="9">IFERROR(IF(C21=1,$E$1,IF(C21=2,$F$1,IF(C21=3,$G$1,IF(C21=4,$H$1,IF(C21=5,$I$1," ")))))," ")</f>
        <v xml:space="preserve"> </v>
      </c>
    </row>
    <row r="22" spans="1:4" ht="30.75" customHeight="1" x14ac:dyDescent="0.2">
      <c r="A22" s="4"/>
      <c r="B22" s="66"/>
      <c r="C22" s="69"/>
      <c r="D22" s="69"/>
    </row>
    <row r="23" spans="1:4" ht="30.75" customHeight="1" x14ac:dyDescent="0.2">
      <c r="A23" s="4"/>
      <c r="B23" s="67"/>
      <c r="C23" s="70" t="str">
        <f t="shared" ref="C23" si="10">IFERROR(RANK(B23,$B$3:$B$22,1)," ")</f>
        <v xml:space="preserve"> </v>
      </c>
      <c r="D23" s="70"/>
    </row>
    <row r="24" spans="1:4" ht="30.75" customHeight="1" x14ac:dyDescent="0.2">
      <c r="A24" s="4"/>
      <c r="B24" s="67"/>
      <c r="C24" s="70"/>
      <c r="D24" s="70"/>
    </row>
    <row r="25" spans="1:4" ht="30.75" customHeight="1" x14ac:dyDescent="0.2">
      <c r="A25" s="4"/>
      <c r="B25" s="67"/>
      <c r="C25" s="70" t="str">
        <f t="shared" ref="C25" si="11">IFERROR(RANK(B25,$B$3:$B$22,1)," ")</f>
        <v xml:space="preserve"> </v>
      </c>
      <c r="D25" s="70"/>
    </row>
    <row r="26" spans="1:4" ht="30.75" customHeight="1" x14ac:dyDescent="0.2">
      <c r="A26" s="29"/>
      <c r="B26" s="68"/>
      <c r="C26" s="71"/>
      <c r="D26" s="71"/>
    </row>
  </sheetData>
  <mergeCells count="12">
    <mergeCell ref="C3:C8"/>
    <mergeCell ref="C9:C14"/>
    <mergeCell ref="D3:D8"/>
    <mergeCell ref="D9:D14"/>
    <mergeCell ref="B3:B8"/>
    <mergeCell ref="B9:B14"/>
    <mergeCell ref="B15:B20"/>
    <mergeCell ref="C15:C20"/>
    <mergeCell ref="D15:D20"/>
    <mergeCell ref="B21:B26"/>
    <mergeCell ref="C21:C26"/>
    <mergeCell ref="D21:D26"/>
  </mergeCells>
  <pageMargins left="0.5" right="0.5" top="0.75" bottom="0.75" header="0.3" footer="0.3"/>
  <pageSetup scale="86" orientation="portrait" horizont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22"/>
  <sheetViews>
    <sheetView zoomScaleNormal="100" workbookViewId="0">
      <selection activeCell="B7" sqref="B7"/>
    </sheetView>
  </sheetViews>
  <sheetFormatPr baseColWidth="10" defaultColWidth="9.1640625" defaultRowHeight="15" x14ac:dyDescent="0.2"/>
  <cols>
    <col min="1" max="1" width="38.6640625" customWidth="1"/>
    <col min="2" max="3" width="18.6640625" customWidth="1"/>
    <col min="4" max="4" width="14.6640625" customWidth="1"/>
    <col min="5" max="5" width="10.6640625" customWidth="1"/>
  </cols>
  <sheetData>
    <row r="1" spans="1:9" ht="43.5" customHeight="1" x14ac:dyDescent="0.55000000000000004">
      <c r="A1" s="64" t="s">
        <v>12</v>
      </c>
      <c r="B1" s="64"/>
      <c r="C1" s="64"/>
      <c r="E1" s="35">
        <v>200</v>
      </c>
      <c r="F1" s="35">
        <v>120</v>
      </c>
      <c r="G1" s="35">
        <v>80</v>
      </c>
      <c r="H1" s="35">
        <v>60</v>
      </c>
      <c r="I1" s="35">
        <v>40</v>
      </c>
    </row>
    <row r="2" spans="1:9" ht="30.75" customHeight="1" x14ac:dyDescent="0.2">
      <c r="A2" s="11" t="s">
        <v>0</v>
      </c>
      <c r="B2" s="15" t="s">
        <v>1</v>
      </c>
      <c r="C2" s="15" t="s">
        <v>2</v>
      </c>
      <c r="D2" s="16" t="s">
        <v>3</v>
      </c>
    </row>
    <row r="3" spans="1:9" ht="30.75" customHeight="1" x14ac:dyDescent="0.2">
      <c r="A3" s="4" t="s">
        <v>95</v>
      </c>
      <c r="B3" s="17">
        <v>25.47</v>
      </c>
      <c r="C3" s="13">
        <f t="shared" ref="C3:C22" si="0">IFERROR(RANK(B3,$B$3:$B$22,1)," ")</f>
        <v>2</v>
      </c>
      <c r="D3" s="44">
        <f>IFERROR(IF(Table16[[#This Row],[PLACING]]=1,$E$1,IF(Table16[[#This Row],[PLACING]]=2,$F$1,IF(Table16[[#This Row],[PLACING]]=3,$G$1,IF(Table16[[#This Row],[PLACING]]=4,$H$1,IF(Table16[[#This Row],[PLACING]]=5,$I$1," ")))))," ")</f>
        <v>120</v>
      </c>
      <c r="E3">
        <f>IFERROR(IF(C3=1,5,IF(C3=2,3,IF(C3=3,2,IF(C3=4,1," "))))," ")</f>
        <v>3</v>
      </c>
    </row>
    <row r="4" spans="1:9" ht="30.75" customHeight="1" x14ac:dyDescent="0.2">
      <c r="A4" s="4" t="s">
        <v>89</v>
      </c>
      <c r="B4" s="17" t="s">
        <v>145</v>
      </c>
      <c r="C4" s="13" t="str">
        <f t="shared" si="0"/>
        <v xml:space="preserve"> </v>
      </c>
      <c r="D4" s="44" t="str">
        <f>IFERROR(IF(Table16[[#This Row],[PLACING]]=1,$E$1,IF(Table16[[#This Row],[PLACING]]=2,$F$1,IF(Table16[[#This Row],[PLACING]]=3,$G$1,IF(Table16[[#This Row],[PLACING]]=4,$H$1,IF(Table16[[#This Row],[PLACING]]=5,$I$1," ")))))," ")</f>
        <v xml:space="preserve"> </v>
      </c>
      <c r="E4" t="str">
        <f t="shared" ref="E4:E22" si="1">IFERROR(IF(C4=1,5,IF(C4=2,3,IF(C4=3,2,IF(C4=4,1," "))))," ")</f>
        <v xml:space="preserve"> </v>
      </c>
    </row>
    <row r="5" spans="1:9" ht="30.75" customHeight="1" x14ac:dyDescent="0.2">
      <c r="A5" s="4" t="s">
        <v>96</v>
      </c>
      <c r="B5" s="17">
        <v>18.45</v>
      </c>
      <c r="C5" s="13">
        <f t="shared" si="0"/>
        <v>1</v>
      </c>
      <c r="D5" s="44">
        <f>IFERROR(IF(Table16[[#This Row],[PLACING]]=1,$E$1,IF(Table16[[#This Row],[PLACING]]=2,$F$1,IF(Table16[[#This Row],[PLACING]]=3,$G$1,IF(Table16[[#This Row],[PLACING]]=4,$H$1,IF(Table16[[#This Row],[PLACING]]=5,$I$1," ")))))," ")</f>
        <v>200</v>
      </c>
      <c r="E5">
        <f t="shared" si="1"/>
        <v>5</v>
      </c>
    </row>
    <row r="6" spans="1:9" ht="30.75" customHeight="1" x14ac:dyDescent="0.2">
      <c r="A6" s="4" t="s">
        <v>137</v>
      </c>
      <c r="B6" s="17">
        <v>32.17</v>
      </c>
      <c r="C6" s="13">
        <f t="shared" si="0"/>
        <v>3</v>
      </c>
      <c r="D6" s="44">
        <f>IFERROR(IF(Table16[[#This Row],[PLACING]]=1,$E$1,IF(Table16[[#This Row],[PLACING]]=2,$F$1,IF(Table16[[#This Row],[PLACING]]=3,$G$1,IF(Table16[[#This Row],[PLACING]]=4,$H$1,IF(Table16[[#This Row],[PLACING]]=5,$I$1," ")))))," ")</f>
        <v>80</v>
      </c>
      <c r="E6">
        <f t="shared" si="1"/>
        <v>2</v>
      </c>
    </row>
    <row r="7" spans="1:9" ht="30.75" customHeight="1" x14ac:dyDescent="0.2">
      <c r="A7" s="4"/>
      <c r="B7" s="17"/>
      <c r="C7" s="13" t="str">
        <f t="shared" si="0"/>
        <v xml:space="preserve"> </v>
      </c>
      <c r="D7" s="44" t="str">
        <f>IFERROR(IF(Table16[[#This Row],[PLACING]]=1,$E$1,IF(Table16[[#This Row],[PLACING]]=2,$F$1,IF(Table16[[#This Row],[PLACING]]=3,$G$1,IF(Table16[[#This Row],[PLACING]]=4,$H$1,IF(Table16[[#This Row],[PLACING]]=5,$I$1," ")))))," ")</f>
        <v xml:space="preserve"> </v>
      </c>
      <c r="E7" t="str">
        <f t="shared" si="1"/>
        <v xml:space="preserve"> </v>
      </c>
    </row>
    <row r="8" spans="1:9" ht="30.75" customHeight="1" x14ac:dyDescent="0.2">
      <c r="A8" s="4"/>
      <c r="B8" s="17"/>
      <c r="C8" s="13" t="str">
        <f t="shared" si="0"/>
        <v xml:space="preserve"> </v>
      </c>
      <c r="D8" s="44" t="str">
        <f>IFERROR(IF(Table16[[#This Row],[PLACING]]=1,$E$1,IF(Table16[[#This Row],[PLACING]]=2,$F$1,IF(Table16[[#This Row],[PLACING]]=3,$G$1,IF(Table16[[#This Row],[PLACING]]=4,$H$1,IF(Table16[[#This Row],[PLACING]]=5,$I$1," ")))))," ")</f>
        <v xml:space="preserve"> </v>
      </c>
      <c r="E8" t="str">
        <f t="shared" si="1"/>
        <v xml:space="preserve"> </v>
      </c>
    </row>
    <row r="9" spans="1:9" ht="30.75" customHeight="1" x14ac:dyDescent="0.2">
      <c r="A9" s="4"/>
      <c r="B9" s="17"/>
      <c r="C9" s="13" t="str">
        <f t="shared" si="0"/>
        <v xml:space="preserve"> </v>
      </c>
      <c r="D9" s="44" t="str">
        <f>IFERROR(IF(Table16[[#This Row],[PLACING]]=1,$E$1,IF(Table16[[#This Row],[PLACING]]=2,$F$1,IF(Table16[[#This Row],[PLACING]]=3,$G$1,IF(Table16[[#This Row],[PLACING]]=4,$H$1,IF(Table16[[#This Row],[PLACING]]=5,$I$1," ")))))," ")</f>
        <v xml:space="preserve"> </v>
      </c>
      <c r="E9" t="str">
        <f t="shared" si="1"/>
        <v xml:space="preserve"> </v>
      </c>
    </row>
    <row r="10" spans="1:9" ht="30.75" customHeight="1" x14ac:dyDescent="0.2">
      <c r="A10" s="4"/>
      <c r="B10" s="17"/>
      <c r="C10" s="13" t="str">
        <f t="shared" si="0"/>
        <v xml:space="preserve"> </v>
      </c>
      <c r="D10" s="44" t="str">
        <f>IFERROR(IF(Table16[[#This Row],[PLACING]]=1,$E$1,IF(Table16[[#This Row],[PLACING]]=2,$F$1,IF(Table16[[#This Row],[PLACING]]=3,$G$1,IF(Table16[[#This Row],[PLACING]]=4,$H$1,IF(Table16[[#This Row],[PLACING]]=5,$I$1," ")))))," ")</f>
        <v xml:space="preserve"> </v>
      </c>
      <c r="E10" t="str">
        <f t="shared" si="1"/>
        <v xml:space="preserve"> </v>
      </c>
    </row>
    <row r="11" spans="1:9" ht="30.75" customHeight="1" x14ac:dyDescent="0.2">
      <c r="A11" s="4"/>
      <c r="B11" s="18"/>
      <c r="C11" s="13" t="str">
        <f t="shared" si="0"/>
        <v xml:space="preserve"> </v>
      </c>
      <c r="D11" s="44" t="str">
        <f>IFERROR(IF(Table16[[#This Row],[PLACING]]=1,$E$1,IF(Table16[[#This Row],[PLACING]]=2,$F$1,IF(Table16[[#This Row],[PLACING]]=3,$G$1,IF(Table16[[#This Row],[PLACING]]=4,$H$1,IF(Table16[[#This Row],[PLACING]]=5,$I$1," ")))))," ")</f>
        <v xml:space="preserve"> </v>
      </c>
      <c r="E11" t="str">
        <f t="shared" si="1"/>
        <v xml:space="preserve"> </v>
      </c>
    </row>
    <row r="12" spans="1:9" ht="30.75" customHeight="1" x14ac:dyDescent="0.2">
      <c r="A12" s="4"/>
      <c r="B12" s="18"/>
      <c r="C12" s="13" t="str">
        <f t="shared" si="0"/>
        <v xml:space="preserve"> </v>
      </c>
      <c r="D12" s="44" t="str">
        <f>IFERROR(IF(Table16[[#This Row],[PLACING]]=1,$E$1,IF(Table16[[#This Row],[PLACING]]=2,$F$1,IF(Table16[[#This Row],[PLACING]]=3,$G$1,IF(Table16[[#This Row],[PLACING]]=4,$H$1,IF(Table16[[#This Row],[PLACING]]=5,$I$1," ")))))," ")</f>
        <v xml:space="preserve"> </v>
      </c>
      <c r="E12" t="str">
        <f t="shared" si="1"/>
        <v xml:space="preserve"> </v>
      </c>
    </row>
    <row r="13" spans="1:9" ht="30.75" customHeight="1" x14ac:dyDescent="0.2">
      <c r="A13" s="4"/>
      <c r="B13" s="18"/>
      <c r="C13" s="13" t="str">
        <f t="shared" si="0"/>
        <v xml:space="preserve"> </v>
      </c>
      <c r="D13" s="44" t="str">
        <f>IFERROR(IF(Table16[[#This Row],[PLACING]]=1,$E$1,IF(Table16[[#This Row],[PLACING]]=2,$F$1,IF(Table16[[#This Row],[PLACING]]=3,$G$1,IF(Table16[[#This Row],[PLACING]]=4,$H$1,IF(Table16[[#This Row],[PLACING]]=5,$I$1," ")))))," ")</f>
        <v xml:space="preserve"> </v>
      </c>
      <c r="E13" t="str">
        <f t="shared" si="1"/>
        <v xml:space="preserve"> </v>
      </c>
    </row>
    <row r="14" spans="1:9" ht="30.75" customHeight="1" x14ac:dyDescent="0.2">
      <c r="A14" s="4"/>
      <c r="B14" s="18"/>
      <c r="C14" s="13" t="str">
        <f t="shared" si="0"/>
        <v xml:space="preserve"> </v>
      </c>
      <c r="D14" s="44" t="str">
        <f>IFERROR(IF(Table16[[#This Row],[PLACING]]=1,$E$1,IF(Table16[[#This Row],[PLACING]]=2,$F$1,IF(Table16[[#This Row],[PLACING]]=3,$G$1,IF(Table16[[#This Row],[PLACING]]=4,$H$1,IF(Table16[[#This Row],[PLACING]]=5,$I$1," ")))))," ")</f>
        <v xml:space="preserve"> </v>
      </c>
      <c r="E14" t="str">
        <f t="shared" si="1"/>
        <v xml:space="preserve"> </v>
      </c>
    </row>
    <row r="15" spans="1:9" ht="30.75" customHeight="1" x14ac:dyDescent="0.2">
      <c r="A15" s="4"/>
      <c r="B15" s="18"/>
      <c r="C15" s="13" t="str">
        <f t="shared" si="0"/>
        <v xml:space="preserve"> </v>
      </c>
      <c r="D15" s="44" t="str">
        <f>IFERROR(IF(Table16[[#This Row],[PLACING]]=1,$E$1,IF(Table16[[#This Row],[PLACING]]=2,$F$1,IF(Table16[[#This Row],[PLACING]]=3,$G$1,IF(Table16[[#This Row],[PLACING]]=4,$H$1,IF(Table16[[#This Row],[PLACING]]=5,$I$1," ")))))," ")</f>
        <v xml:space="preserve"> </v>
      </c>
      <c r="E15" t="str">
        <f t="shared" si="1"/>
        <v xml:space="preserve"> </v>
      </c>
    </row>
    <row r="16" spans="1:9" ht="30.75" customHeight="1" x14ac:dyDescent="0.2">
      <c r="A16" s="4"/>
      <c r="B16" s="18"/>
      <c r="C16" s="13" t="str">
        <f t="shared" si="0"/>
        <v xml:space="preserve"> </v>
      </c>
      <c r="D16" s="44" t="str">
        <f>IFERROR(IF(Table16[[#This Row],[PLACING]]=1,$E$1,IF(Table16[[#This Row],[PLACING]]=2,$F$1,IF(Table16[[#This Row],[PLACING]]=3,$G$1,IF(Table16[[#This Row],[PLACING]]=4,$H$1,IF(Table16[[#This Row],[PLACING]]=5,$I$1," ")))))," ")</f>
        <v xml:space="preserve"> </v>
      </c>
      <c r="E16" t="str">
        <f t="shared" si="1"/>
        <v xml:space="preserve"> </v>
      </c>
    </row>
    <row r="17" spans="1:5" ht="30.75" customHeight="1" x14ac:dyDescent="0.2">
      <c r="A17" s="4"/>
      <c r="B17" s="18"/>
      <c r="C17" s="13" t="str">
        <f t="shared" si="0"/>
        <v xml:space="preserve"> </v>
      </c>
      <c r="D17" s="44" t="str">
        <f>IFERROR(IF(Table16[[#This Row],[PLACING]]=1,$E$1,IF(Table16[[#This Row],[PLACING]]=2,$F$1,IF(Table16[[#This Row],[PLACING]]=3,$G$1,IF(Table16[[#This Row],[PLACING]]=4,$H$1,IF(Table16[[#This Row],[PLACING]]=5,$I$1," ")))))," ")</f>
        <v xml:space="preserve"> </v>
      </c>
      <c r="E17" t="str">
        <f t="shared" si="1"/>
        <v xml:space="preserve"> </v>
      </c>
    </row>
    <row r="18" spans="1:5" ht="30.75" customHeight="1" x14ac:dyDescent="0.2">
      <c r="A18" s="4"/>
      <c r="B18" s="18"/>
      <c r="C18" s="13" t="str">
        <f t="shared" si="0"/>
        <v xml:space="preserve"> </v>
      </c>
      <c r="D18" s="44" t="str">
        <f>IFERROR(IF(Table16[[#This Row],[PLACING]]=1,$E$1,IF(Table16[[#This Row],[PLACING]]=2,$F$1,IF(Table16[[#This Row],[PLACING]]=3,$G$1,IF(Table16[[#This Row],[PLACING]]=4,$H$1,IF(Table16[[#This Row],[PLACING]]=5,$I$1," ")))))," ")</f>
        <v xml:space="preserve"> </v>
      </c>
      <c r="E18" t="str">
        <f t="shared" si="1"/>
        <v xml:space="preserve"> </v>
      </c>
    </row>
    <row r="19" spans="1:5" ht="30.75" customHeight="1" x14ac:dyDescent="0.2">
      <c r="A19" s="4"/>
      <c r="B19" s="18"/>
      <c r="C19" s="13" t="str">
        <f t="shared" si="0"/>
        <v xml:space="preserve"> </v>
      </c>
      <c r="D19" s="44" t="str">
        <f>IFERROR(IF(Table16[[#This Row],[PLACING]]=1,$E$1,IF(Table16[[#This Row],[PLACING]]=2,$F$1,IF(Table16[[#This Row],[PLACING]]=3,$G$1,IF(Table16[[#This Row],[PLACING]]=4,$H$1,IF(Table16[[#This Row],[PLACING]]=5,$I$1," ")))))," ")</f>
        <v xml:space="preserve"> </v>
      </c>
      <c r="E19" t="str">
        <f t="shared" si="1"/>
        <v xml:space="preserve"> </v>
      </c>
    </row>
    <row r="20" spans="1:5" ht="30.75" customHeight="1" x14ac:dyDescent="0.2">
      <c r="A20" s="4"/>
      <c r="B20" s="18"/>
      <c r="C20" s="13" t="str">
        <f t="shared" si="0"/>
        <v xml:space="preserve"> </v>
      </c>
      <c r="D20" s="44" t="str">
        <f>IFERROR(IF(Table16[[#This Row],[PLACING]]=1,$E$1,IF(Table16[[#This Row],[PLACING]]=2,$F$1,IF(Table16[[#This Row],[PLACING]]=3,$G$1,IF(Table16[[#This Row],[PLACING]]=4,$H$1,IF(Table16[[#This Row],[PLACING]]=5,$I$1," ")))))," ")</f>
        <v xml:space="preserve"> </v>
      </c>
      <c r="E20" t="str">
        <f t="shared" si="1"/>
        <v xml:space="preserve"> </v>
      </c>
    </row>
    <row r="21" spans="1:5" ht="30.75" customHeight="1" x14ac:dyDescent="0.2">
      <c r="A21" s="4"/>
      <c r="B21" s="18"/>
      <c r="C21" s="13" t="str">
        <f t="shared" si="0"/>
        <v xml:space="preserve"> </v>
      </c>
      <c r="D21" s="44" t="str">
        <f>IFERROR(IF(Table16[[#This Row],[PLACING]]=1,$E$1,IF(Table16[[#This Row],[PLACING]]=2,$F$1,IF(Table16[[#This Row],[PLACING]]=3,$G$1,IF(Table16[[#This Row],[PLACING]]=4,$H$1,IF(Table16[[#This Row],[PLACING]]=5,$I$1," ")))))," ")</f>
        <v xml:space="preserve"> </v>
      </c>
      <c r="E21" t="str">
        <f t="shared" si="1"/>
        <v xml:space="preserve"> </v>
      </c>
    </row>
    <row r="22" spans="1:5" ht="30.75" customHeight="1" x14ac:dyDescent="0.2">
      <c r="A22" s="4"/>
      <c r="B22" s="18"/>
      <c r="C22" s="13" t="str">
        <f t="shared" si="0"/>
        <v xml:space="preserve"> </v>
      </c>
      <c r="D22" s="44" t="str">
        <f>IFERROR(IF(Table16[[#This Row],[PLACING]]=1,$E$1,IF(Table16[[#This Row],[PLACING]]=2,$F$1,IF(Table16[[#This Row],[PLACING]]=3,$G$1,IF(Table16[[#This Row],[PLACING]]=4,$H$1,IF(Table16[[#This Row],[PLACING]]=5,$I$1," ")))))," ")</f>
        <v xml:space="preserve"> </v>
      </c>
      <c r="E22" t="str">
        <f t="shared" si="1"/>
        <v xml:space="preserve"> </v>
      </c>
    </row>
  </sheetData>
  <mergeCells count="1">
    <mergeCell ref="A1:C1"/>
  </mergeCells>
  <pageMargins left="0.5" right="0.5" top="0.75" bottom="0.75" header="0.3" footer="0.3"/>
  <pageSetup orientation="portrait" horizontalDpi="4294967293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550B0-CF2E-4542-9B53-D1779FE8A693}">
  <sheetPr>
    <pageSetUpPr fitToPage="1"/>
  </sheetPr>
  <dimension ref="A1:I22"/>
  <sheetViews>
    <sheetView topLeftCell="A10" zoomScaleNormal="100" workbookViewId="0">
      <selection activeCell="B18" sqref="B18"/>
    </sheetView>
  </sheetViews>
  <sheetFormatPr baseColWidth="10" defaultColWidth="9.1640625" defaultRowHeight="15" x14ac:dyDescent="0.2"/>
  <cols>
    <col min="1" max="1" width="38.6640625" customWidth="1"/>
    <col min="2" max="3" width="18.6640625" customWidth="1"/>
    <col min="4" max="4" width="14.6640625" customWidth="1"/>
    <col min="5" max="5" width="10.6640625" customWidth="1"/>
  </cols>
  <sheetData>
    <row r="1" spans="1:9" ht="43.5" customHeight="1" x14ac:dyDescent="0.55000000000000004">
      <c r="A1" s="63" t="s">
        <v>27</v>
      </c>
      <c r="B1" s="63"/>
      <c r="C1" s="63"/>
      <c r="D1" s="63"/>
      <c r="E1" s="35">
        <v>300</v>
      </c>
      <c r="F1" s="35">
        <v>120</v>
      </c>
      <c r="G1" s="35">
        <v>80</v>
      </c>
      <c r="H1" s="35">
        <v>60</v>
      </c>
      <c r="I1" s="35">
        <v>40</v>
      </c>
    </row>
    <row r="2" spans="1:9" ht="30.75" customHeight="1" x14ac:dyDescent="0.2">
      <c r="A2" s="11" t="s">
        <v>0</v>
      </c>
      <c r="B2" s="15" t="s">
        <v>1</v>
      </c>
      <c r="C2" s="15" t="s">
        <v>2</v>
      </c>
      <c r="D2" s="16" t="s">
        <v>3</v>
      </c>
    </row>
    <row r="3" spans="1:9" ht="30.75" customHeight="1" x14ac:dyDescent="0.2">
      <c r="A3" s="4" t="s">
        <v>111</v>
      </c>
      <c r="B3" s="17"/>
      <c r="C3" s="13" t="str">
        <f t="shared" ref="C3:C22" si="0">IFERROR(RANK(B3,$B$3:$B$22,1)," ")</f>
        <v xml:space="preserve"> </v>
      </c>
      <c r="D3" s="44" t="str">
        <f>IFERROR(IF(Table1627[[#This Row],[PLACING]]=1,$E$1,IF(Table1627[[#This Row],[PLACING]]=2,$F$1,IF(Table1627[[#This Row],[PLACING]]=3,$G$1,IF(Table1627[[#This Row],[PLACING]]=4,$H$1,IF(Table1627[[#This Row],[PLACING]]=5,$I$1," ")))))," ")</f>
        <v xml:space="preserve"> </v>
      </c>
      <c r="E3" t="str">
        <f>IFERROR(IF(C3=1,5,IF(C3=2,3,IF(C3=3,2,IF(C3=4,1," "))))," ")</f>
        <v xml:space="preserve"> </v>
      </c>
    </row>
    <row r="4" spans="1:9" ht="30.75" customHeight="1" x14ac:dyDescent="0.2">
      <c r="A4" s="4" t="s">
        <v>80</v>
      </c>
      <c r="B4" s="17">
        <v>2</v>
      </c>
      <c r="C4" s="13">
        <f t="shared" si="0"/>
        <v>2</v>
      </c>
      <c r="D4" s="44">
        <f>IFERROR(IF(Table1627[[#This Row],[PLACING]]=1,$E$1,IF(Table1627[[#This Row],[PLACING]]=2,$F$1,IF(Table1627[[#This Row],[PLACING]]=3,$G$1,IF(Table1627[[#This Row],[PLACING]]=4,$H$1,IF(Table1627[[#This Row],[PLACING]]=5,$I$1," ")))))," ")</f>
        <v>120</v>
      </c>
      <c r="E4">
        <f t="shared" ref="E4:E22" si="1">IFERROR(IF(C4=1,5,IF(C4=2,3,IF(C4=3,2,IF(C4=4,1," "))))," ")</f>
        <v>3</v>
      </c>
    </row>
    <row r="5" spans="1:9" ht="30.75" customHeight="1" x14ac:dyDescent="0.2">
      <c r="A5" s="4" t="s">
        <v>109</v>
      </c>
      <c r="B5" s="17"/>
      <c r="C5" s="13" t="str">
        <f t="shared" si="0"/>
        <v xml:space="preserve"> </v>
      </c>
      <c r="D5" s="44" t="str">
        <f>IFERROR(IF(Table1627[[#This Row],[PLACING]]=1,$E$1,IF(Table1627[[#This Row],[PLACING]]=2,$F$1,IF(Table1627[[#This Row],[PLACING]]=3,$G$1,IF(Table1627[[#This Row],[PLACING]]=4,$H$1,IF(Table1627[[#This Row],[PLACING]]=5,$I$1," ")))))," ")</f>
        <v xml:space="preserve"> </v>
      </c>
      <c r="E5" t="str">
        <f t="shared" si="1"/>
        <v xml:space="preserve"> </v>
      </c>
    </row>
    <row r="6" spans="1:9" ht="30.75" customHeight="1" x14ac:dyDescent="0.2">
      <c r="A6" s="4" t="s">
        <v>91</v>
      </c>
      <c r="B6" s="17">
        <v>3</v>
      </c>
      <c r="C6" s="13">
        <f t="shared" si="0"/>
        <v>3</v>
      </c>
      <c r="D6" s="44">
        <f>IFERROR(IF(Table1627[[#This Row],[PLACING]]=1,$E$1,IF(Table1627[[#This Row],[PLACING]]=2,$F$1,IF(Table1627[[#This Row],[PLACING]]=3,$G$1,IF(Table1627[[#This Row],[PLACING]]=4,$H$1,IF(Table1627[[#This Row],[PLACING]]=5,$I$1," ")))))," ")</f>
        <v>80</v>
      </c>
      <c r="E6">
        <f t="shared" si="1"/>
        <v>2</v>
      </c>
    </row>
    <row r="7" spans="1:9" ht="30.75" customHeight="1" x14ac:dyDescent="0.2">
      <c r="A7" s="4" t="s">
        <v>104</v>
      </c>
      <c r="B7" s="17"/>
      <c r="C7" s="13" t="str">
        <f t="shared" si="0"/>
        <v xml:space="preserve"> </v>
      </c>
      <c r="D7" s="44" t="str">
        <f>IFERROR(IF(Table1627[[#This Row],[PLACING]]=1,$E$1,IF(Table1627[[#This Row],[PLACING]]=2,$F$1,IF(Table1627[[#This Row],[PLACING]]=3,$G$1,IF(Table1627[[#This Row],[PLACING]]=4,$H$1,IF(Table1627[[#This Row],[PLACING]]=5,$I$1," ")))))," ")</f>
        <v xml:space="preserve"> </v>
      </c>
      <c r="E7" t="str">
        <f t="shared" si="1"/>
        <v xml:space="preserve"> </v>
      </c>
    </row>
    <row r="8" spans="1:9" ht="30.75" customHeight="1" x14ac:dyDescent="0.2">
      <c r="A8" s="4" t="s">
        <v>95</v>
      </c>
      <c r="B8" s="17"/>
      <c r="C8" s="13" t="str">
        <f t="shared" si="0"/>
        <v xml:space="preserve"> </v>
      </c>
      <c r="D8" s="44" t="str">
        <f>IFERROR(IF(Table1627[[#This Row],[PLACING]]=1,$E$1,IF(Table1627[[#This Row],[PLACING]]=2,$F$1,IF(Table1627[[#This Row],[PLACING]]=3,$G$1,IF(Table1627[[#This Row],[PLACING]]=4,$H$1,IF(Table1627[[#This Row],[PLACING]]=5,$I$1," ")))))," ")</f>
        <v xml:space="preserve"> </v>
      </c>
      <c r="E8" t="str">
        <f t="shared" si="1"/>
        <v xml:space="preserve"> </v>
      </c>
    </row>
    <row r="9" spans="1:9" ht="30.75" customHeight="1" x14ac:dyDescent="0.2">
      <c r="A9" s="4" t="s">
        <v>110</v>
      </c>
      <c r="B9" s="17"/>
      <c r="C9" s="13" t="str">
        <f t="shared" si="0"/>
        <v xml:space="preserve"> </v>
      </c>
      <c r="D9" s="44" t="str">
        <f>IFERROR(IF(Table1627[[#This Row],[PLACING]]=1,$E$1,IF(Table1627[[#This Row],[PLACING]]=2,$F$1,IF(Table1627[[#This Row],[PLACING]]=3,$G$1,IF(Table1627[[#This Row],[PLACING]]=4,$H$1,IF(Table1627[[#This Row],[PLACING]]=5,$I$1," ")))))," ")</f>
        <v xml:space="preserve"> </v>
      </c>
      <c r="E9" t="str">
        <f t="shared" si="1"/>
        <v xml:space="preserve"> </v>
      </c>
    </row>
    <row r="10" spans="1:9" ht="30.75" customHeight="1" x14ac:dyDescent="0.2">
      <c r="A10" s="4" t="s">
        <v>96</v>
      </c>
      <c r="B10" s="17"/>
      <c r="C10" s="13" t="str">
        <f t="shared" si="0"/>
        <v xml:space="preserve"> </v>
      </c>
      <c r="D10" s="44" t="str">
        <f>IFERROR(IF(Table1627[[#This Row],[PLACING]]=1,$E$1,IF(Table1627[[#This Row],[PLACING]]=2,$F$1,IF(Table1627[[#This Row],[PLACING]]=3,$G$1,IF(Table1627[[#This Row],[PLACING]]=4,$H$1,IF(Table1627[[#This Row],[PLACING]]=5,$I$1," ")))))," ")</f>
        <v xml:space="preserve"> </v>
      </c>
      <c r="E10" t="str">
        <f t="shared" si="1"/>
        <v xml:space="preserve"> </v>
      </c>
    </row>
    <row r="11" spans="1:9" ht="30.75" customHeight="1" x14ac:dyDescent="0.2">
      <c r="A11" s="4" t="s">
        <v>92</v>
      </c>
      <c r="B11" s="18"/>
      <c r="C11" s="13" t="str">
        <f t="shared" si="0"/>
        <v xml:space="preserve"> </v>
      </c>
      <c r="D11" s="44" t="str">
        <f>IFERROR(IF(Table1627[[#This Row],[PLACING]]=1,$E$1,IF(Table1627[[#This Row],[PLACING]]=2,$F$1,IF(Table1627[[#This Row],[PLACING]]=3,$G$1,IF(Table1627[[#This Row],[PLACING]]=4,$H$1,IF(Table1627[[#This Row],[PLACING]]=5,$I$1," ")))))," ")</f>
        <v xml:space="preserve"> </v>
      </c>
      <c r="E11" t="str">
        <f t="shared" si="1"/>
        <v xml:space="preserve"> </v>
      </c>
    </row>
    <row r="12" spans="1:9" ht="30.75" customHeight="1" x14ac:dyDescent="0.2">
      <c r="A12" s="4" t="s">
        <v>97</v>
      </c>
      <c r="B12" s="18">
        <v>4</v>
      </c>
      <c r="C12" s="13">
        <f t="shared" si="0"/>
        <v>4</v>
      </c>
      <c r="D12" s="44">
        <f>IFERROR(IF(Table1627[[#This Row],[PLACING]]=1,$E$1,IF(Table1627[[#This Row],[PLACING]]=2,$F$1,IF(Table1627[[#This Row],[PLACING]]=3,$G$1,IF(Table1627[[#This Row],[PLACING]]=4,$H$1,IF(Table1627[[#This Row],[PLACING]]=5,$I$1," ")))))," ")</f>
        <v>60</v>
      </c>
      <c r="E12">
        <f t="shared" si="1"/>
        <v>1</v>
      </c>
    </row>
    <row r="13" spans="1:9" ht="30.75" customHeight="1" x14ac:dyDescent="0.2">
      <c r="A13" s="4" t="s">
        <v>107</v>
      </c>
      <c r="B13" s="18"/>
      <c r="C13" s="13" t="str">
        <f t="shared" si="0"/>
        <v xml:space="preserve"> </v>
      </c>
      <c r="D13" s="44" t="str">
        <f>IFERROR(IF(Table1627[[#This Row],[PLACING]]=1,$E$1,IF(Table1627[[#This Row],[PLACING]]=2,$F$1,IF(Table1627[[#This Row],[PLACING]]=3,$G$1,IF(Table1627[[#This Row],[PLACING]]=4,$H$1,IF(Table1627[[#This Row],[PLACING]]=5,$I$1," ")))))," ")</f>
        <v xml:space="preserve"> </v>
      </c>
      <c r="E13" t="str">
        <f t="shared" si="1"/>
        <v xml:space="preserve"> </v>
      </c>
    </row>
    <row r="14" spans="1:9" ht="30.75" customHeight="1" x14ac:dyDescent="0.2">
      <c r="A14" s="4" t="s">
        <v>88</v>
      </c>
      <c r="B14" s="18">
        <v>5</v>
      </c>
      <c r="C14" s="13">
        <f t="shared" si="0"/>
        <v>5</v>
      </c>
      <c r="D14" s="44">
        <f>IFERROR(IF(Table1627[[#This Row],[PLACING]]=1,$E$1,IF(Table1627[[#This Row],[PLACING]]=2,$F$1,IF(Table1627[[#This Row],[PLACING]]=3,$G$1,IF(Table1627[[#This Row],[PLACING]]=4,$H$1,IF(Table1627[[#This Row],[PLACING]]=5,$I$1," ")))))," ")</f>
        <v>40</v>
      </c>
      <c r="E14" t="str">
        <f t="shared" si="1"/>
        <v xml:space="preserve"> </v>
      </c>
    </row>
    <row r="15" spans="1:9" ht="30.75" customHeight="1" x14ac:dyDescent="0.2">
      <c r="A15" s="4" t="s">
        <v>101</v>
      </c>
      <c r="B15" s="18"/>
      <c r="C15" s="13" t="str">
        <f t="shared" si="0"/>
        <v xml:space="preserve"> </v>
      </c>
      <c r="D15" s="44" t="str">
        <f>IFERROR(IF(Table1627[[#This Row],[PLACING]]=1,$E$1,IF(Table1627[[#This Row],[PLACING]]=2,$F$1,IF(Table1627[[#This Row],[PLACING]]=3,$G$1,IF(Table1627[[#This Row],[PLACING]]=4,$H$1,IF(Table1627[[#This Row],[PLACING]]=5,$I$1," ")))))," ")</f>
        <v xml:space="preserve"> </v>
      </c>
      <c r="E15" t="str">
        <f t="shared" si="1"/>
        <v xml:space="preserve"> </v>
      </c>
    </row>
    <row r="16" spans="1:9" ht="30.75" customHeight="1" x14ac:dyDescent="0.2">
      <c r="A16" s="4" t="s">
        <v>86</v>
      </c>
      <c r="B16" s="18"/>
      <c r="C16" s="13" t="str">
        <f t="shared" si="0"/>
        <v xml:space="preserve"> </v>
      </c>
      <c r="D16" s="44" t="str">
        <f>IFERROR(IF(Table1627[[#This Row],[PLACING]]=1,$E$1,IF(Table1627[[#This Row],[PLACING]]=2,$F$1,IF(Table1627[[#This Row],[PLACING]]=3,$G$1,IF(Table1627[[#This Row],[PLACING]]=4,$H$1,IF(Table1627[[#This Row],[PLACING]]=5,$I$1," ")))))," ")</f>
        <v xml:space="preserve"> </v>
      </c>
      <c r="E16" t="str">
        <f t="shared" si="1"/>
        <v xml:space="preserve"> </v>
      </c>
    </row>
    <row r="17" spans="1:5" ht="30.75" customHeight="1" x14ac:dyDescent="0.2">
      <c r="A17" s="4" t="s">
        <v>87</v>
      </c>
      <c r="B17" s="18">
        <v>1</v>
      </c>
      <c r="C17" s="13">
        <f t="shared" si="0"/>
        <v>1</v>
      </c>
      <c r="D17" s="44">
        <f>IFERROR(IF(Table1627[[#This Row],[PLACING]]=1,$E$1,IF(Table1627[[#This Row],[PLACING]]=2,$F$1,IF(Table1627[[#This Row],[PLACING]]=3,$G$1,IF(Table1627[[#This Row],[PLACING]]=4,$H$1,IF(Table1627[[#This Row],[PLACING]]=5,$I$1," ")))))," ")</f>
        <v>300</v>
      </c>
      <c r="E17">
        <f t="shared" si="1"/>
        <v>5</v>
      </c>
    </row>
    <row r="18" spans="1:5" ht="30.75" customHeight="1" x14ac:dyDescent="0.2">
      <c r="A18" s="4" t="s">
        <v>105</v>
      </c>
      <c r="B18" s="18"/>
      <c r="C18" s="13" t="str">
        <f t="shared" si="0"/>
        <v xml:space="preserve"> </v>
      </c>
      <c r="D18" s="44" t="str">
        <f>IFERROR(IF(Table1627[[#This Row],[PLACING]]=1,$E$1,IF(Table1627[[#This Row],[PLACING]]=2,$F$1,IF(Table1627[[#This Row],[PLACING]]=3,$G$1,IF(Table1627[[#This Row],[PLACING]]=4,$H$1,IF(Table1627[[#This Row],[PLACING]]=5,$I$1," ")))))," ")</f>
        <v xml:space="preserve"> </v>
      </c>
      <c r="E18" t="str">
        <f t="shared" si="1"/>
        <v xml:space="preserve"> </v>
      </c>
    </row>
    <row r="19" spans="1:5" ht="30.75" customHeight="1" x14ac:dyDescent="0.2">
      <c r="A19" s="4"/>
      <c r="B19" s="18"/>
      <c r="C19" s="13" t="str">
        <f t="shared" si="0"/>
        <v xml:space="preserve"> </v>
      </c>
      <c r="D19" s="44" t="str">
        <f>IFERROR(IF(Table1627[[#This Row],[PLACING]]=1,$E$1,IF(Table1627[[#This Row],[PLACING]]=2,$F$1,IF(Table1627[[#This Row],[PLACING]]=3,$G$1,IF(Table1627[[#This Row],[PLACING]]=4,$H$1,IF(Table1627[[#This Row],[PLACING]]=5,$I$1," ")))))," ")</f>
        <v xml:space="preserve"> </v>
      </c>
      <c r="E19" t="str">
        <f t="shared" si="1"/>
        <v xml:space="preserve"> </v>
      </c>
    </row>
    <row r="20" spans="1:5" ht="30.75" customHeight="1" x14ac:dyDescent="0.2">
      <c r="A20" s="4"/>
      <c r="B20" s="18"/>
      <c r="C20" s="13" t="str">
        <f t="shared" si="0"/>
        <v xml:space="preserve"> </v>
      </c>
      <c r="D20" s="44" t="str">
        <f>IFERROR(IF(Table1627[[#This Row],[PLACING]]=1,$E$1,IF(Table1627[[#This Row],[PLACING]]=2,$F$1,IF(Table1627[[#This Row],[PLACING]]=3,$G$1,IF(Table1627[[#This Row],[PLACING]]=4,$H$1,IF(Table1627[[#This Row],[PLACING]]=5,$I$1," ")))))," ")</f>
        <v xml:space="preserve"> </v>
      </c>
      <c r="E20" t="str">
        <f t="shared" si="1"/>
        <v xml:space="preserve"> </v>
      </c>
    </row>
    <row r="21" spans="1:5" ht="30.75" customHeight="1" x14ac:dyDescent="0.2">
      <c r="A21" s="4"/>
      <c r="B21" s="18"/>
      <c r="C21" s="13" t="str">
        <f t="shared" si="0"/>
        <v xml:space="preserve"> </v>
      </c>
      <c r="D21" s="44" t="str">
        <f>IFERROR(IF(Table1627[[#This Row],[PLACING]]=1,$E$1,IF(Table1627[[#This Row],[PLACING]]=2,$F$1,IF(Table1627[[#This Row],[PLACING]]=3,$G$1,IF(Table1627[[#This Row],[PLACING]]=4,$H$1,IF(Table1627[[#This Row],[PLACING]]=5,$I$1," ")))))," ")</f>
        <v xml:space="preserve"> </v>
      </c>
      <c r="E21" t="str">
        <f t="shared" si="1"/>
        <v xml:space="preserve"> </v>
      </c>
    </row>
    <row r="22" spans="1:5" ht="30.75" customHeight="1" x14ac:dyDescent="0.2">
      <c r="A22" s="4"/>
      <c r="B22" s="18"/>
      <c r="C22" s="13" t="str">
        <f t="shared" si="0"/>
        <v xml:space="preserve"> </v>
      </c>
      <c r="D22" s="44" t="str">
        <f>IFERROR(IF(Table1627[[#This Row],[PLACING]]=1,$E$1,IF(Table1627[[#This Row],[PLACING]]=2,$F$1,IF(Table1627[[#This Row],[PLACING]]=3,$G$1,IF(Table1627[[#This Row],[PLACING]]=4,$H$1,IF(Table1627[[#This Row],[PLACING]]=5,$I$1," ")))))," ")</f>
        <v xml:space="preserve"> </v>
      </c>
      <c r="E22" t="str">
        <f t="shared" si="1"/>
        <v xml:space="preserve"> </v>
      </c>
    </row>
  </sheetData>
  <mergeCells count="1">
    <mergeCell ref="A1:D1"/>
  </mergeCells>
  <pageMargins left="0.5" right="0.5" top="0.75" bottom="0.75" header="0.3" footer="0.3"/>
  <pageSetup orientation="portrait" horizontalDpi="4294967293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72366-DC7B-46A5-9F8D-FDB213B282B8}">
  <dimension ref="A1:E121"/>
  <sheetViews>
    <sheetView zoomScaleNormal="100" workbookViewId="0">
      <selection activeCell="B10" sqref="B10"/>
    </sheetView>
  </sheetViews>
  <sheetFormatPr baseColWidth="10" defaultColWidth="8.83203125" defaultRowHeight="15" x14ac:dyDescent="0.2"/>
  <cols>
    <col min="1" max="1" width="38.6640625" customWidth="1"/>
    <col min="2" max="2" width="18.6640625" customWidth="1"/>
    <col min="3" max="3" width="21.6640625" bestFit="1" customWidth="1"/>
    <col min="4" max="4" width="14.6640625" customWidth="1"/>
    <col min="5" max="5" width="10.6640625" customWidth="1"/>
  </cols>
  <sheetData>
    <row r="1" spans="1:5" x14ac:dyDescent="0.2">
      <c r="A1" t="s">
        <v>45</v>
      </c>
    </row>
    <row r="2" spans="1:5" x14ac:dyDescent="0.2">
      <c r="A2" t="str">
        <f>'S5 Ladies Stock Saw'!A3</f>
        <v>Kelly Weber</v>
      </c>
      <c r="C2" s="39" t="s">
        <v>42</v>
      </c>
      <c r="E2" t="s">
        <v>63</v>
      </c>
    </row>
    <row r="3" spans="1:5" x14ac:dyDescent="0.2">
      <c r="A3" t="str">
        <f>'S5 Ladies Stock Saw'!A4</f>
        <v>Suzy Cummins</v>
      </c>
      <c r="C3" s="36">
        <v>0</v>
      </c>
      <c r="E3" t="s">
        <v>64</v>
      </c>
    </row>
    <row r="4" spans="1:5" x14ac:dyDescent="0.2">
      <c r="A4" t="str">
        <f>'S5 Ladies Stock Saw'!A5</f>
        <v>Megan McKinley</v>
      </c>
      <c r="C4" s="36" t="s">
        <v>107</v>
      </c>
      <c r="E4" t="s">
        <v>65</v>
      </c>
    </row>
    <row r="5" spans="1:5" x14ac:dyDescent="0.2">
      <c r="A5" t="str">
        <f>'S5 Ladies Stock Saw'!A6</f>
        <v>Christine Schonbachler</v>
      </c>
      <c r="C5" s="36" t="s">
        <v>106</v>
      </c>
      <c r="E5" t="s">
        <v>66</v>
      </c>
    </row>
    <row r="6" spans="1:5" x14ac:dyDescent="0.2">
      <c r="A6" t="str">
        <f>'S5 Ladies Stock Saw'!A7</f>
        <v>Isabelle Gillespie</v>
      </c>
      <c r="C6" s="36" t="s">
        <v>109</v>
      </c>
      <c r="E6" t="s">
        <v>67</v>
      </c>
    </row>
    <row r="7" spans="1:5" x14ac:dyDescent="0.2">
      <c r="A7">
        <f>'S5 Ladies Stock Saw'!A8</f>
        <v>0</v>
      </c>
      <c r="C7" s="36" t="s">
        <v>113</v>
      </c>
      <c r="E7" t="s">
        <v>68</v>
      </c>
    </row>
    <row r="8" spans="1:5" x14ac:dyDescent="0.2">
      <c r="A8">
        <f>'S5 Ladies Stock Saw'!A9</f>
        <v>0</v>
      </c>
      <c r="C8" s="36" t="s">
        <v>112</v>
      </c>
      <c r="E8" t="s">
        <v>69</v>
      </c>
    </row>
    <row r="9" spans="1:5" x14ac:dyDescent="0.2">
      <c r="A9">
        <f>'S5 Ladies Stock Saw'!A10</f>
        <v>0</v>
      </c>
      <c r="C9" s="36" t="s">
        <v>111</v>
      </c>
    </row>
    <row r="10" spans="1:5" x14ac:dyDescent="0.2">
      <c r="A10">
        <f>'S5 Ladies Stock Saw'!A11</f>
        <v>0</v>
      </c>
      <c r="C10" s="36" t="s">
        <v>108</v>
      </c>
    </row>
    <row r="11" spans="1:5" x14ac:dyDescent="0.2">
      <c r="A11">
        <f>'S5 Ladies Stock Saw'!A12</f>
        <v>0</v>
      </c>
      <c r="C11" s="36" t="s">
        <v>110</v>
      </c>
    </row>
    <row r="12" spans="1:5" x14ac:dyDescent="0.2">
      <c r="A12">
        <f>'S5 Ladies Stock Saw'!A13</f>
        <v>0</v>
      </c>
      <c r="C12" s="36" t="s">
        <v>88</v>
      </c>
    </row>
    <row r="13" spans="1:5" x14ac:dyDescent="0.2">
      <c r="A13">
        <f>'S5 Ladies Stock Saw'!A14</f>
        <v>0</v>
      </c>
      <c r="C13" s="36" t="s">
        <v>82</v>
      </c>
    </row>
    <row r="14" spans="1:5" x14ac:dyDescent="0.2">
      <c r="A14">
        <f>'S5 Ladies Stock Saw'!A15</f>
        <v>0</v>
      </c>
      <c r="C14" s="36" t="s">
        <v>105</v>
      </c>
    </row>
    <row r="15" spans="1:5" x14ac:dyDescent="0.2">
      <c r="A15">
        <f>'S5 Ladies Stock Saw'!A16</f>
        <v>0</v>
      </c>
      <c r="C15" s="36" t="s">
        <v>104</v>
      </c>
    </row>
    <row r="16" spans="1:5" x14ac:dyDescent="0.2">
      <c r="A16">
        <f>'S5 Ladies Stock Saw'!A17</f>
        <v>0</v>
      </c>
      <c r="C16" s="36" t="s">
        <v>43</v>
      </c>
    </row>
    <row r="17" spans="1:1" x14ac:dyDescent="0.2">
      <c r="A17">
        <f>'S5 Ladies Stock Saw'!A18</f>
        <v>0</v>
      </c>
    </row>
    <row r="18" spans="1:1" x14ac:dyDescent="0.2">
      <c r="A18">
        <f>'S5 Ladies Stock Saw'!A19</f>
        <v>0</v>
      </c>
    </row>
    <row r="19" spans="1:1" x14ac:dyDescent="0.2">
      <c r="A19">
        <f>'S5 Ladies Stock Saw'!A20</f>
        <v>0</v>
      </c>
    </row>
    <row r="20" spans="1:1" x14ac:dyDescent="0.2">
      <c r="A20">
        <f>'S5 Ladies Stock Saw'!A21</f>
        <v>0</v>
      </c>
    </row>
    <row r="21" spans="1:1" x14ac:dyDescent="0.2">
      <c r="A21">
        <f>'S5 Ladies Stock Saw'!A22</f>
        <v>0</v>
      </c>
    </row>
    <row r="22" spans="1:1" x14ac:dyDescent="0.2">
      <c r="A22" t="str">
        <f>'S5 Ladies Underhand Chop'!A3</f>
        <v>Isabelle Gillespie</v>
      </c>
    </row>
    <row r="23" spans="1:1" x14ac:dyDescent="0.2">
      <c r="A23" t="str">
        <f>'S5 Ladies Underhand Chop'!A4</f>
        <v>Suzy Cummins</v>
      </c>
    </row>
    <row r="24" spans="1:1" x14ac:dyDescent="0.2">
      <c r="A24" t="str">
        <f>'S5 Ladies Underhand Chop'!A5</f>
        <v>Natascha Schonbachler</v>
      </c>
    </row>
    <row r="25" spans="1:1" x14ac:dyDescent="0.2">
      <c r="A25" t="str">
        <f>'S5 Ladies Underhand Chop'!A6</f>
        <v>Becca Bolkowy</v>
      </c>
    </row>
    <row r="26" spans="1:1" x14ac:dyDescent="0.2">
      <c r="A26">
        <f>'S5 Ladies Underhand Chop'!A7</f>
        <v>0</v>
      </c>
    </row>
    <row r="27" spans="1:1" x14ac:dyDescent="0.2">
      <c r="A27">
        <f>'S5 Ladies Underhand Chop'!A8</f>
        <v>0</v>
      </c>
    </row>
    <row r="28" spans="1:1" x14ac:dyDescent="0.2">
      <c r="A28">
        <f>'S5 Ladies Underhand Chop'!A9</f>
        <v>0</v>
      </c>
    </row>
    <row r="29" spans="1:1" x14ac:dyDescent="0.2">
      <c r="A29">
        <f>'S5 Ladies Underhand Chop'!A10</f>
        <v>0</v>
      </c>
    </row>
    <row r="30" spans="1:1" x14ac:dyDescent="0.2">
      <c r="A30">
        <f>'S5 Ladies Underhand Chop'!A11</f>
        <v>0</v>
      </c>
    </row>
    <row r="31" spans="1:1" x14ac:dyDescent="0.2">
      <c r="A31">
        <f>'S5 Ladies Underhand Chop'!A12</f>
        <v>0</v>
      </c>
    </row>
    <row r="32" spans="1:1" x14ac:dyDescent="0.2">
      <c r="A32">
        <f>'S5 Ladies Underhand Chop'!A13</f>
        <v>0</v>
      </c>
    </row>
    <row r="33" spans="1:1" x14ac:dyDescent="0.2">
      <c r="A33">
        <f>'S5 Ladies Underhand Chop'!A14</f>
        <v>0</v>
      </c>
    </row>
    <row r="34" spans="1:1" x14ac:dyDescent="0.2">
      <c r="A34">
        <f>'S5 Ladies Underhand Chop'!A15</f>
        <v>0</v>
      </c>
    </row>
    <row r="35" spans="1:1" x14ac:dyDescent="0.2">
      <c r="A35">
        <f>'S5 Ladies Underhand Chop'!A16</f>
        <v>0</v>
      </c>
    </row>
    <row r="36" spans="1:1" x14ac:dyDescent="0.2">
      <c r="A36">
        <f>'S5 Ladies Underhand Chop'!A17</f>
        <v>0</v>
      </c>
    </row>
    <row r="37" spans="1:1" x14ac:dyDescent="0.2">
      <c r="A37">
        <f>'S5 Ladies Underhand Chop'!A18</f>
        <v>0</v>
      </c>
    </row>
    <row r="38" spans="1:1" x14ac:dyDescent="0.2">
      <c r="A38">
        <f>'S5 Ladies Underhand Chop'!A19</f>
        <v>0</v>
      </c>
    </row>
    <row r="39" spans="1:1" x14ac:dyDescent="0.2">
      <c r="A39">
        <f>'S5 Ladies Underhand Chop'!A20</f>
        <v>0</v>
      </c>
    </row>
    <row r="40" spans="1:1" x14ac:dyDescent="0.2">
      <c r="A40">
        <f>'S5 Ladies Underhand Chop'!A21</f>
        <v>0</v>
      </c>
    </row>
    <row r="41" spans="1:1" x14ac:dyDescent="0.2">
      <c r="A41">
        <f>'S5 Ladies Underhand Chop'!A22</f>
        <v>0</v>
      </c>
    </row>
    <row r="42" spans="1:1" x14ac:dyDescent="0.2">
      <c r="A42" t="str">
        <f>'S5 Ladies Axe Throw - Finals'!A3</f>
        <v>Marnie Pole</v>
      </c>
    </row>
    <row r="43" spans="1:1" x14ac:dyDescent="0.2">
      <c r="A43" t="str">
        <f>'S5 Ladies Axe Throw - Finals'!A4</f>
        <v>Megan McKinley</v>
      </c>
    </row>
    <row r="44" spans="1:1" x14ac:dyDescent="0.2">
      <c r="A44" t="str">
        <f>'S5 Ladies Axe Throw - Finals'!A5</f>
        <v>Becca Bolkowy</v>
      </c>
    </row>
    <row r="45" spans="1:1" x14ac:dyDescent="0.2">
      <c r="A45" t="str">
        <f>'S5 Ladies Axe Throw - Finals'!A6</f>
        <v>Miko Magee</v>
      </c>
    </row>
    <row r="46" spans="1:1" x14ac:dyDescent="0.2">
      <c r="A46" t="str">
        <f>'S5 Ladies Axe Throw - Finals'!A7</f>
        <v>Suzy Cummins</v>
      </c>
    </row>
    <row r="47" spans="1:1" x14ac:dyDescent="0.2">
      <c r="A47">
        <f>'S5 Ladies Axe Throw - Finals'!A8</f>
        <v>0</v>
      </c>
    </row>
    <row r="48" spans="1:1" x14ac:dyDescent="0.2">
      <c r="A48">
        <f>'S5 Ladies Axe Throw - Finals'!A9</f>
        <v>0</v>
      </c>
    </row>
    <row r="49" spans="1:1" x14ac:dyDescent="0.2">
      <c r="A49">
        <f>'S5 Ladies Axe Throw - Finals'!A10</f>
        <v>0</v>
      </c>
    </row>
    <row r="50" spans="1:1" x14ac:dyDescent="0.2">
      <c r="A50">
        <f>'S5 Ladies Axe Throw - Finals'!A11</f>
        <v>0</v>
      </c>
    </row>
    <row r="51" spans="1:1" x14ac:dyDescent="0.2">
      <c r="A51">
        <f>'S5 Ladies Axe Throw - Finals'!A12</f>
        <v>0</v>
      </c>
    </row>
    <row r="52" spans="1:1" x14ac:dyDescent="0.2">
      <c r="A52">
        <f>'S5 Ladies Axe Throw - Finals'!A13</f>
        <v>0</v>
      </c>
    </row>
    <row r="53" spans="1:1" x14ac:dyDescent="0.2">
      <c r="A53">
        <f>'S5 Ladies Axe Throw - Finals'!A14</f>
        <v>0</v>
      </c>
    </row>
    <row r="54" spans="1:1" x14ac:dyDescent="0.2">
      <c r="A54">
        <f>'S5 Ladies Axe Throw - Finals'!A15</f>
        <v>0</v>
      </c>
    </row>
    <row r="55" spans="1:1" x14ac:dyDescent="0.2">
      <c r="A55">
        <f>'S5 Ladies Axe Throw - Finals'!A16</f>
        <v>0</v>
      </c>
    </row>
    <row r="56" spans="1:1" x14ac:dyDescent="0.2">
      <c r="A56">
        <f>'S5 Ladies Axe Throw - Finals'!A17</f>
        <v>0</v>
      </c>
    </row>
    <row r="57" spans="1:1" x14ac:dyDescent="0.2">
      <c r="A57">
        <f>'S5 Ladies Axe Throw - Finals'!A18</f>
        <v>0</v>
      </c>
    </row>
    <row r="58" spans="1:1" x14ac:dyDescent="0.2">
      <c r="A58">
        <f>'S5 Ladies Axe Throw - Finals'!A19</f>
        <v>0</v>
      </c>
    </row>
    <row r="59" spans="1:1" x14ac:dyDescent="0.2">
      <c r="A59">
        <f>'S5 Ladies Axe Throw - Finals'!A20</f>
        <v>0</v>
      </c>
    </row>
    <row r="60" spans="1:1" x14ac:dyDescent="0.2">
      <c r="A60">
        <f>'S5 Ladies Axe Throw - Finals'!A21</f>
        <v>0</v>
      </c>
    </row>
    <row r="61" spans="1:1" x14ac:dyDescent="0.2">
      <c r="A61">
        <f>'S5 Ladies Axe Throw - Finals'!A22</f>
        <v>0</v>
      </c>
    </row>
    <row r="62" spans="1:1" x14ac:dyDescent="0.2">
      <c r="A62" t="str">
        <f>'S5 Ladies Double Cross Cut'!A3</f>
        <v>Kelly Weber</v>
      </c>
    </row>
    <row r="63" spans="1:1" x14ac:dyDescent="0.2">
      <c r="A63" t="str">
        <f>'S5 Ladies Double Cross Cut'!A4</f>
        <v>Miko Magee</v>
      </c>
    </row>
    <row r="64" spans="1:1" x14ac:dyDescent="0.2">
      <c r="A64" t="str">
        <f>'S5 Ladies Double Cross Cut'!A5</f>
        <v>Megan McKinley</v>
      </c>
    </row>
    <row r="65" spans="1:1" x14ac:dyDescent="0.2">
      <c r="A65" t="str">
        <f>'S5 Ladies Double Cross Cut'!A6</f>
        <v>Isabelle Gillespie</v>
      </c>
    </row>
    <row r="66" spans="1:1" x14ac:dyDescent="0.2">
      <c r="A66" t="str">
        <f>'S5 Ladies Double Cross Cut'!A7</f>
        <v>Suzy Cummins</v>
      </c>
    </row>
    <row r="67" spans="1:1" x14ac:dyDescent="0.2">
      <c r="A67" t="str">
        <f>'S5 Ladies Double Cross Cut'!A8</f>
        <v>Marnie Pole</v>
      </c>
    </row>
    <row r="68" spans="1:1" x14ac:dyDescent="0.2">
      <c r="A68" t="str">
        <f>'S5 Ladies Double Cross Cut'!A9</f>
        <v>Natascha Schonbachler</v>
      </c>
    </row>
    <row r="69" spans="1:1" x14ac:dyDescent="0.2">
      <c r="A69" t="str">
        <f>'S5 Ladies Double Cross Cut'!A10</f>
        <v>Christine Schonbachler</v>
      </c>
    </row>
    <row r="70" spans="1:1" x14ac:dyDescent="0.2">
      <c r="A70">
        <f>'S5 Ladies Double Cross Cut'!A11</f>
        <v>0</v>
      </c>
    </row>
    <row r="71" spans="1:1" x14ac:dyDescent="0.2">
      <c r="A71">
        <f>'S5 Ladies Double Cross Cut'!A12</f>
        <v>0</v>
      </c>
    </row>
    <row r="72" spans="1:1" x14ac:dyDescent="0.2">
      <c r="A72">
        <f>'S5 Ladies Double Cross Cut'!A13</f>
        <v>0</v>
      </c>
    </row>
    <row r="73" spans="1:1" x14ac:dyDescent="0.2">
      <c r="A73">
        <f>'S5 Ladies Double Cross Cut'!A14</f>
        <v>0</v>
      </c>
    </row>
    <row r="74" spans="1:1" x14ac:dyDescent="0.2">
      <c r="A74">
        <f>'S5 Ladies Double Cross Cut'!A15</f>
        <v>0</v>
      </c>
    </row>
    <row r="75" spans="1:1" x14ac:dyDescent="0.2">
      <c r="A75">
        <f>'S5 Ladies Double Cross Cut'!A16</f>
        <v>0</v>
      </c>
    </row>
    <row r="76" spans="1:1" x14ac:dyDescent="0.2">
      <c r="A76">
        <f>'S5 Ladies Double Cross Cut'!A17</f>
        <v>0</v>
      </c>
    </row>
    <row r="77" spans="1:1" x14ac:dyDescent="0.2">
      <c r="A77">
        <f>'S5 Ladies Double Cross Cut'!A18</f>
        <v>0</v>
      </c>
    </row>
    <row r="78" spans="1:1" x14ac:dyDescent="0.2">
      <c r="A78">
        <f>'S5 Ladies Double Cross Cut'!A19</f>
        <v>0</v>
      </c>
    </row>
    <row r="79" spans="1:1" x14ac:dyDescent="0.2">
      <c r="A79">
        <f>'S5 Ladies Double Cross Cut'!A20</f>
        <v>0</v>
      </c>
    </row>
    <row r="80" spans="1:1" x14ac:dyDescent="0.2">
      <c r="A80">
        <f>'S5 Ladies Double Cross Cut'!A21</f>
        <v>0</v>
      </c>
    </row>
    <row r="81" spans="1:1" x14ac:dyDescent="0.2">
      <c r="A81">
        <f>'S5 Ladies Double Cross Cut'!A22</f>
        <v>0</v>
      </c>
    </row>
    <row r="82" spans="1:1" x14ac:dyDescent="0.2">
      <c r="A82" t="str">
        <f>'S5 Ladies Choker'!A3</f>
        <v>Jaycee Hodson</v>
      </c>
    </row>
    <row r="83" spans="1:1" x14ac:dyDescent="0.2">
      <c r="A83" t="str">
        <f>'S5 Ladies Choker'!A4</f>
        <v>Suzy Cummins</v>
      </c>
    </row>
    <row r="84" spans="1:1" x14ac:dyDescent="0.2">
      <c r="A84" t="str">
        <f>'S5 Ladies Choker'!A5</f>
        <v>Jana Seinen</v>
      </c>
    </row>
    <row r="85" spans="1:1" x14ac:dyDescent="0.2">
      <c r="A85" t="str">
        <f>'S5 Ladies Choker'!A6</f>
        <v>Miko Magee</v>
      </c>
    </row>
    <row r="86" spans="1:1" x14ac:dyDescent="0.2">
      <c r="A86" t="str">
        <f>'S5 Ladies Choker'!A7</f>
        <v>Rita Makowski</v>
      </c>
    </row>
    <row r="87" spans="1:1" x14ac:dyDescent="0.2">
      <c r="A87">
        <f>'S5 Ladies Choker'!A8</f>
        <v>0</v>
      </c>
    </row>
    <row r="88" spans="1:1" x14ac:dyDescent="0.2">
      <c r="A88">
        <f>'S5 Ladies Choker'!A9</f>
        <v>0</v>
      </c>
    </row>
    <row r="89" spans="1:1" x14ac:dyDescent="0.2">
      <c r="A89">
        <f>'S5 Ladies Choker'!A10</f>
        <v>0</v>
      </c>
    </row>
    <row r="90" spans="1:1" x14ac:dyDescent="0.2">
      <c r="A90">
        <f>'S5 Ladies Choker'!A11</f>
        <v>0</v>
      </c>
    </row>
    <row r="91" spans="1:1" x14ac:dyDescent="0.2">
      <c r="A91">
        <f>'S5 Ladies Choker'!A12</f>
        <v>0</v>
      </c>
    </row>
    <row r="92" spans="1:1" x14ac:dyDescent="0.2">
      <c r="A92">
        <f>'S5 Ladies Choker'!A13</f>
        <v>0</v>
      </c>
    </row>
    <row r="93" spans="1:1" x14ac:dyDescent="0.2">
      <c r="A93">
        <f>'S5 Ladies Choker'!A14</f>
        <v>0</v>
      </c>
    </row>
    <row r="94" spans="1:1" x14ac:dyDescent="0.2">
      <c r="A94">
        <f>'S5 Ladies Choker'!A15</f>
        <v>0</v>
      </c>
    </row>
    <row r="95" spans="1:1" x14ac:dyDescent="0.2">
      <c r="A95">
        <f>'S5 Ladies Choker'!A16</f>
        <v>0</v>
      </c>
    </row>
    <row r="96" spans="1:1" x14ac:dyDescent="0.2">
      <c r="A96">
        <f>'S5 Ladies Choker'!A17</f>
        <v>0</v>
      </c>
    </row>
    <row r="97" spans="1:1" x14ac:dyDescent="0.2">
      <c r="A97">
        <f>'S5 Ladies Choker'!A18</f>
        <v>0</v>
      </c>
    </row>
    <row r="98" spans="1:1" x14ac:dyDescent="0.2">
      <c r="A98">
        <f>'S5 Ladies Choker'!A19</f>
        <v>0</v>
      </c>
    </row>
    <row r="99" spans="1:1" x14ac:dyDescent="0.2">
      <c r="A99">
        <f>'S5 Ladies Choker'!A20</f>
        <v>0</v>
      </c>
    </row>
    <row r="100" spans="1:1" x14ac:dyDescent="0.2">
      <c r="A100">
        <f>'S5 Ladies Choker'!A21</f>
        <v>0</v>
      </c>
    </row>
    <row r="101" spans="1:1" x14ac:dyDescent="0.2">
      <c r="A101">
        <f>'S5 Ladies Choker'!A22</f>
        <v>0</v>
      </c>
    </row>
    <row r="102" spans="1:1" x14ac:dyDescent="0.2">
      <c r="A102" t="str">
        <f>'S5 Ladies Obstacle Pole Buck'!A3</f>
        <v>Suzy Cummins</v>
      </c>
    </row>
    <row r="103" spans="1:1" x14ac:dyDescent="0.2">
      <c r="A103">
        <f>'S5 Ladies Obstacle Pole Buck'!A4</f>
        <v>0</v>
      </c>
    </row>
    <row r="104" spans="1:1" x14ac:dyDescent="0.2">
      <c r="A104">
        <f>'S5 Ladies Obstacle Pole Buck'!A5</f>
        <v>0</v>
      </c>
    </row>
    <row r="105" spans="1:1" x14ac:dyDescent="0.2">
      <c r="A105">
        <f>'S5 Ladies Obstacle Pole Buck'!A6</f>
        <v>0</v>
      </c>
    </row>
    <row r="106" spans="1:1" x14ac:dyDescent="0.2">
      <c r="A106">
        <f>'S5 Ladies Obstacle Pole Buck'!A7</f>
        <v>0</v>
      </c>
    </row>
    <row r="107" spans="1:1" x14ac:dyDescent="0.2">
      <c r="A107">
        <f>'S5 Ladies Obstacle Pole Buck'!A8</f>
        <v>0</v>
      </c>
    </row>
    <row r="108" spans="1:1" x14ac:dyDescent="0.2">
      <c r="A108">
        <f>'S5 Ladies Obstacle Pole Buck'!A9</f>
        <v>0</v>
      </c>
    </row>
    <row r="109" spans="1:1" x14ac:dyDescent="0.2">
      <c r="A109">
        <f>'S5 Ladies Obstacle Pole Buck'!A10</f>
        <v>0</v>
      </c>
    </row>
    <row r="110" spans="1:1" x14ac:dyDescent="0.2">
      <c r="A110">
        <f>'S5 Ladies Obstacle Pole Buck'!A11</f>
        <v>0</v>
      </c>
    </row>
    <row r="111" spans="1:1" x14ac:dyDescent="0.2">
      <c r="A111">
        <f>'S5 Ladies Obstacle Pole Buck'!A12</f>
        <v>0</v>
      </c>
    </row>
    <row r="112" spans="1:1" x14ac:dyDescent="0.2">
      <c r="A112">
        <f>'S5 Ladies Obstacle Pole Buck'!A13</f>
        <v>0</v>
      </c>
    </row>
    <row r="113" spans="1:1" x14ac:dyDescent="0.2">
      <c r="A113">
        <f>'S5 Ladies Obstacle Pole Buck'!A14</f>
        <v>0</v>
      </c>
    </row>
    <row r="114" spans="1:1" x14ac:dyDescent="0.2">
      <c r="A114">
        <f>'S5 Ladies Obstacle Pole Buck'!A15</f>
        <v>0</v>
      </c>
    </row>
    <row r="115" spans="1:1" x14ac:dyDescent="0.2">
      <c r="A115">
        <f>'S5 Ladies Obstacle Pole Buck'!A16</f>
        <v>0</v>
      </c>
    </row>
    <row r="116" spans="1:1" x14ac:dyDescent="0.2">
      <c r="A116">
        <f>'S5 Ladies Obstacle Pole Buck'!A17</f>
        <v>0</v>
      </c>
    </row>
    <row r="117" spans="1:1" x14ac:dyDescent="0.2">
      <c r="A117">
        <f>'S5 Ladies Obstacle Pole Buck'!A18</f>
        <v>0</v>
      </c>
    </row>
    <row r="118" spans="1:1" x14ac:dyDescent="0.2">
      <c r="A118">
        <f>'S5 Ladies Obstacle Pole Buck'!A19</f>
        <v>0</v>
      </c>
    </row>
    <row r="119" spans="1:1" x14ac:dyDescent="0.2">
      <c r="A119">
        <f>'S5 Ladies Obstacle Pole Buck'!A20</f>
        <v>0</v>
      </c>
    </row>
    <row r="120" spans="1:1" x14ac:dyDescent="0.2">
      <c r="A120">
        <f>'S5 Ladies Obstacle Pole Buck'!A21</f>
        <v>0</v>
      </c>
    </row>
    <row r="121" spans="1:1" x14ac:dyDescent="0.2">
      <c r="A121">
        <f>'S5 Ladies Obstacle Pole Buck'!A22</f>
        <v>0</v>
      </c>
    </row>
  </sheetData>
  <pageMargins left="0.7" right="0.7" top="0.75" bottom="0.75" header="0.3" footer="0.3"/>
  <pageSetup scale="7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4F39C-B61F-41A9-B620-CBA62A4D9C88}">
  <sheetPr>
    <pageSetUpPr fitToPage="1"/>
  </sheetPr>
  <dimension ref="A1:E24"/>
  <sheetViews>
    <sheetView workbookViewId="0">
      <selection activeCell="C7" sqref="C7"/>
    </sheetView>
  </sheetViews>
  <sheetFormatPr baseColWidth="10" defaultColWidth="8.83203125" defaultRowHeight="15" x14ac:dyDescent="0.2"/>
  <cols>
    <col min="1" max="1" width="38.6640625" customWidth="1"/>
    <col min="2" max="3" width="23.6640625" customWidth="1"/>
    <col min="4" max="4" width="14.6640625" customWidth="1"/>
    <col min="5" max="5" width="10.6640625" customWidth="1"/>
  </cols>
  <sheetData>
    <row r="1" spans="1:5" ht="43.5" customHeight="1" x14ac:dyDescent="0.35">
      <c r="A1" s="54" t="s">
        <v>33</v>
      </c>
      <c r="B1" s="54"/>
      <c r="C1" s="54"/>
      <c r="D1" s="41"/>
      <c r="E1" s="41"/>
    </row>
    <row r="2" spans="1:5" ht="30.75" customHeight="1" x14ac:dyDescent="0.2">
      <c r="A2" s="55" t="s">
        <v>37</v>
      </c>
      <c r="B2" s="55"/>
      <c r="C2" s="55"/>
    </row>
    <row r="3" spans="1:5" ht="30.75" customHeight="1" x14ac:dyDescent="0.2">
      <c r="A3" s="48" t="s">
        <v>0</v>
      </c>
      <c r="B3" s="38" t="s">
        <v>35</v>
      </c>
      <c r="C3" s="49" t="s">
        <v>36</v>
      </c>
    </row>
    <row r="4" spans="1:5" ht="30.75" customHeight="1" x14ac:dyDescent="0.2">
      <c r="A4" s="50" t="str">
        <f>IF('BE2'!C4="Grand Total"," ",IF('BE2'!C4=0," ",'BE2'!C4))</f>
        <v>Dave Enderud</v>
      </c>
      <c r="B4" s="1">
        <f ca="1">IF(SUMPRODUCT(SUMIF(INDIRECT("'"&amp;InterSheets&amp;"'!A$3:A$28"),Table511[[#This Row],[NAME]],INDIRECT("'"&amp;InterSheets&amp;"'!E$3:E$28")))=0," ",SUMPRODUCT(SUMIF(INDIRECT("'"&amp;InterSheets&amp;"'!A$3:A$28"),Table511[[#This Row],[NAME]],INDIRECT("'"&amp;InterSheets&amp;"'!E$3:E$28"))))</f>
        <v>1</v>
      </c>
      <c r="C4" s="51">
        <f ca="1">IFERROR(RANK(Table511[[#This Row],[EVENT POINTS]],Table511[EVENT POINTS])," ")</f>
        <v>4</v>
      </c>
    </row>
    <row r="5" spans="1:5" ht="30.75" customHeight="1" x14ac:dyDescent="0.2">
      <c r="A5" s="50" t="str">
        <f>IF('BE2'!C5="Grand Total"," ",IF('BE2'!C5=0," ",'BE2'!C5))</f>
        <v>Dean Elmore</v>
      </c>
      <c r="B5" s="1">
        <f ca="1">IF(SUMPRODUCT(SUMIF(INDIRECT("'"&amp;InterSheets&amp;"'!A$3:A$28"),Table511[[#This Row],[NAME]],INDIRECT("'"&amp;InterSheets&amp;"'!E$3:E$28")))=0," ",SUMPRODUCT(SUMIF(INDIRECT("'"&amp;InterSheets&amp;"'!A$3:A$28"),Table511[[#This Row],[NAME]],INDIRECT("'"&amp;InterSheets&amp;"'!E$3:E$28"))))</f>
        <v>3</v>
      </c>
      <c r="C5" s="51">
        <f ca="1">IFERROR(RANK(Table511[[#This Row],[EVENT POINTS]],Table511[EVENT POINTS])," ")</f>
        <v>2</v>
      </c>
    </row>
    <row r="6" spans="1:5" ht="30.75" customHeight="1" x14ac:dyDescent="0.2">
      <c r="A6" s="50" t="str">
        <f>IF('BE2'!C6="Grand Total"," ",IF('BE2'!C6=0," ",'BE2'!C6))</f>
        <v>Gabe Elmore</v>
      </c>
      <c r="B6" s="1" t="str">
        <f ca="1">IF(SUMPRODUCT(SUMIF(INDIRECT("'"&amp;InterSheets&amp;"'!A$3:A$28"),Table511[[#This Row],[NAME]],INDIRECT("'"&amp;InterSheets&amp;"'!E$3:E$28")))=0," ",SUMPRODUCT(SUMIF(INDIRECT("'"&amp;InterSheets&amp;"'!A$3:A$28"),Table511[[#This Row],[NAME]],INDIRECT("'"&amp;InterSheets&amp;"'!E$3:E$28"))))</f>
        <v xml:space="preserve"> </v>
      </c>
      <c r="C6" s="51" t="str">
        <f ca="1">IFERROR(RANK(Table511[[#This Row],[EVENT POINTS]],Table511[EVENT POINTS])," ")</f>
        <v xml:space="preserve"> </v>
      </c>
    </row>
    <row r="7" spans="1:5" ht="30.75" customHeight="1" x14ac:dyDescent="0.2">
      <c r="A7" s="50" t="str">
        <f>IF('BE2'!C7="Grand Total"," ",IF('BE2'!C7=0," ",'BE2'!C7))</f>
        <v>Jake Hewit</v>
      </c>
      <c r="B7" s="1">
        <f ca="1">IF(SUMPRODUCT(SUMIF(INDIRECT("'"&amp;InterSheets&amp;"'!A$3:A$28"),Table511[[#This Row],[NAME]],INDIRECT("'"&amp;InterSheets&amp;"'!E$3:E$28")))=0," ",SUMPRODUCT(SUMIF(INDIRECT("'"&amp;InterSheets&amp;"'!A$3:A$28"),Table511[[#This Row],[NAME]],INDIRECT("'"&amp;InterSheets&amp;"'!E$3:E$28"))))</f>
        <v>2</v>
      </c>
      <c r="C7" s="51">
        <f ca="1">IFERROR(RANK(Table511[[#This Row],[EVENT POINTS]],Table511[EVENT POINTS])," ")</f>
        <v>3</v>
      </c>
    </row>
    <row r="8" spans="1:5" ht="30.75" customHeight="1" x14ac:dyDescent="0.2">
      <c r="A8" s="50" t="str">
        <f>IF('BE2'!C8="Grand Total"," ",IF('BE2'!C8=0," ",'BE2'!C8))</f>
        <v>Jon Seinen</v>
      </c>
      <c r="B8" s="1" t="str">
        <f ca="1">IF(SUMPRODUCT(SUMIF(INDIRECT("'"&amp;InterSheets&amp;"'!A$3:A$28"),Table511[[#This Row],[NAME]],INDIRECT("'"&amp;InterSheets&amp;"'!E$3:E$28")))=0," ",SUMPRODUCT(SUMIF(INDIRECT("'"&amp;InterSheets&amp;"'!A$3:A$28"),Table511[[#This Row],[NAME]],INDIRECT("'"&amp;InterSheets&amp;"'!E$3:E$28"))))</f>
        <v xml:space="preserve"> </v>
      </c>
      <c r="C8" s="51" t="str">
        <f ca="1">IFERROR(RANK(Table511[[#This Row],[EVENT POINTS]],Table511[EVENT POINTS])," ")</f>
        <v xml:space="preserve"> </v>
      </c>
    </row>
    <row r="9" spans="1:5" ht="30.75" customHeight="1" x14ac:dyDescent="0.2">
      <c r="A9" s="50" t="str">
        <f>IF('BE2'!C9="Grand Total"," ",IF('BE2'!C9=0," ",'BE2'!C9))</f>
        <v>Lars Hobenshield</v>
      </c>
      <c r="B9" s="1">
        <f ca="1">IF(SUMPRODUCT(SUMIF(INDIRECT("'"&amp;InterSheets&amp;"'!A$3:A$28"),Table511[[#This Row],[NAME]],INDIRECT("'"&amp;InterSheets&amp;"'!E$3:E$28")))=0," ",SUMPRODUCT(SUMIF(INDIRECT("'"&amp;InterSheets&amp;"'!A$3:A$28"),Table511[[#This Row],[NAME]],INDIRECT("'"&amp;InterSheets&amp;"'!E$3:E$28"))))</f>
        <v>5</v>
      </c>
      <c r="C9" s="51">
        <f ca="1">IFERROR(RANK(Table511[[#This Row],[EVENT POINTS]],Table511[EVENT POINTS])," ")</f>
        <v>1</v>
      </c>
    </row>
    <row r="10" spans="1:5" ht="30.75" customHeight="1" x14ac:dyDescent="0.2">
      <c r="A10" s="50" t="str">
        <f>IF('BE2'!C10="Grand Total"," ",IF('BE2'!C10=0," ",'BE2'!C10))</f>
        <v xml:space="preserve"> </v>
      </c>
      <c r="B10" s="1" t="str">
        <f ca="1">IF(SUMPRODUCT(SUMIF(INDIRECT("'"&amp;InterSheets&amp;"'!A$3:A$28"),Table511[[#This Row],[NAME]],INDIRECT("'"&amp;InterSheets&amp;"'!E$3:E$28")))=0," ",SUMPRODUCT(SUMIF(INDIRECT("'"&amp;InterSheets&amp;"'!A$3:A$28"),Table511[[#This Row],[NAME]],INDIRECT("'"&amp;InterSheets&amp;"'!E$3:E$28"))))</f>
        <v xml:space="preserve"> </v>
      </c>
      <c r="C10" s="51" t="str">
        <f ca="1">IFERROR(RANK(Table511[[#This Row],[EVENT POINTS]],Table511[EVENT POINTS])," ")</f>
        <v xml:space="preserve"> </v>
      </c>
    </row>
    <row r="11" spans="1:5" ht="30.75" customHeight="1" x14ac:dyDescent="0.2">
      <c r="A11" s="50" t="str">
        <f>IF('BE2'!C11="Grand Total"," ",IF('BE2'!C11=0," ",'BE2'!C11))</f>
        <v xml:space="preserve"> </v>
      </c>
      <c r="B11" s="1" t="str">
        <f ca="1">IF(SUMPRODUCT(SUMIF(INDIRECT("'"&amp;InterSheets&amp;"'!A$3:A$28"),Table511[[#This Row],[NAME]],INDIRECT("'"&amp;InterSheets&amp;"'!E$3:E$28")))=0," ",SUMPRODUCT(SUMIF(INDIRECT("'"&amp;InterSheets&amp;"'!A$3:A$28"),Table511[[#This Row],[NAME]],INDIRECT("'"&amp;InterSheets&amp;"'!E$3:E$28"))))</f>
        <v xml:space="preserve"> </v>
      </c>
      <c r="C11" s="51" t="str">
        <f ca="1">IFERROR(RANK(Table511[[#This Row],[EVENT POINTS]],Table511[EVENT POINTS])," ")</f>
        <v xml:space="preserve"> </v>
      </c>
    </row>
    <row r="12" spans="1:5" ht="30.75" customHeight="1" x14ac:dyDescent="0.2">
      <c r="A12" s="50" t="str">
        <f>IF('BE2'!C12="Grand Total"," ",IF('BE2'!C12=0," ",'BE2'!C12))</f>
        <v xml:space="preserve"> </v>
      </c>
      <c r="B12" s="1" t="str">
        <f ca="1">IF(SUMPRODUCT(SUMIF(INDIRECT("'"&amp;InterSheets&amp;"'!A$3:A$28"),Table511[[#This Row],[NAME]],INDIRECT("'"&amp;InterSheets&amp;"'!E$3:E$28")))=0," ",SUMPRODUCT(SUMIF(INDIRECT("'"&amp;InterSheets&amp;"'!A$3:A$28"),Table511[[#This Row],[NAME]],INDIRECT("'"&amp;InterSheets&amp;"'!E$3:E$28"))))</f>
        <v xml:space="preserve"> </v>
      </c>
      <c r="C12" s="51" t="str">
        <f ca="1">IFERROR(RANK(Table511[[#This Row],[EVENT POINTS]],Table511[EVENT POINTS])," ")</f>
        <v xml:space="preserve"> </v>
      </c>
    </row>
    <row r="13" spans="1:5" ht="30.75" customHeight="1" x14ac:dyDescent="0.2">
      <c r="A13" s="50" t="str">
        <f>IF('BE2'!C13="Grand Total"," ",IF('BE2'!C13=0," ",'BE2'!C13))</f>
        <v xml:space="preserve"> </v>
      </c>
      <c r="B13" s="1" t="str">
        <f ca="1">IF(SUMPRODUCT(SUMIF(INDIRECT("'"&amp;InterSheets&amp;"'!A$3:A$28"),Table511[[#This Row],[NAME]],INDIRECT("'"&amp;InterSheets&amp;"'!E$3:E$28")))=0," ",SUMPRODUCT(SUMIF(INDIRECT("'"&amp;InterSheets&amp;"'!A$3:A$28"),Table511[[#This Row],[NAME]],INDIRECT("'"&amp;InterSheets&amp;"'!E$3:E$28"))))</f>
        <v xml:space="preserve"> </v>
      </c>
      <c r="C13" s="51" t="str">
        <f ca="1">IFERROR(RANK(Table511[[#This Row],[EVENT POINTS]],Table511[EVENT POINTS])," ")</f>
        <v xml:space="preserve"> </v>
      </c>
    </row>
    <row r="14" spans="1:5" ht="30.75" customHeight="1" x14ac:dyDescent="0.2">
      <c r="A14" s="50" t="str">
        <f>IF('BE2'!C14="Grand Total"," ",IF('BE2'!C14=0," ",'BE2'!C14))</f>
        <v xml:space="preserve"> </v>
      </c>
      <c r="B14" s="1" t="str">
        <f ca="1">IF(SUMPRODUCT(SUMIF(INDIRECT("'"&amp;InterSheets&amp;"'!A$3:A$28"),Table511[[#This Row],[NAME]],INDIRECT("'"&amp;InterSheets&amp;"'!E$3:E$28")))=0," ",SUMPRODUCT(SUMIF(INDIRECT("'"&amp;InterSheets&amp;"'!A$3:A$28"),Table511[[#This Row],[NAME]],INDIRECT("'"&amp;InterSheets&amp;"'!E$3:E$28"))))</f>
        <v xml:space="preserve"> </v>
      </c>
      <c r="C14" s="51" t="str">
        <f ca="1">IFERROR(RANK(Table511[[#This Row],[EVENT POINTS]],Table511[EVENT POINTS])," ")</f>
        <v xml:space="preserve"> </v>
      </c>
    </row>
    <row r="15" spans="1:5" ht="30.75" customHeight="1" x14ac:dyDescent="0.2">
      <c r="A15" s="50" t="str">
        <f>IF('BE2'!C15="Grand Total"," ",IF('BE2'!C15=0," ",'BE2'!C15))</f>
        <v xml:space="preserve"> </v>
      </c>
      <c r="B15" s="1" t="str">
        <f ca="1">IF(SUMPRODUCT(SUMIF(INDIRECT("'"&amp;InterSheets&amp;"'!A$3:A$28"),Table511[[#This Row],[NAME]],INDIRECT("'"&amp;InterSheets&amp;"'!E$3:E$28")))=0," ",SUMPRODUCT(SUMIF(INDIRECT("'"&amp;InterSheets&amp;"'!A$3:A$28"),Table511[[#This Row],[NAME]],INDIRECT("'"&amp;InterSheets&amp;"'!E$3:E$28"))))</f>
        <v xml:space="preserve"> </v>
      </c>
      <c r="C15" s="51" t="str">
        <f ca="1">IFERROR(RANK(Table511[[#This Row],[EVENT POINTS]],Table511[EVENT POINTS])," ")</f>
        <v xml:space="preserve"> </v>
      </c>
    </row>
    <row r="16" spans="1:5" ht="30.75" customHeight="1" x14ac:dyDescent="0.2">
      <c r="A16" s="50" t="str">
        <f>IF('BE2'!C16="Grand Total"," ",IF('BE2'!C16=0," ",'BE2'!C16))</f>
        <v xml:space="preserve"> </v>
      </c>
      <c r="B16" s="1" t="str">
        <f ca="1">IF(SUMPRODUCT(SUMIF(INDIRECT("'"&amp;InterSheets&amp;"'!A$3:A$28"),Table511[[#This Row],[NAME]],INDIRECT("'"&amp;InterSheets&amp;"'!E$3:E$28")))=0," ",SUMPRODUCT(SUMIF(INDIRECT("'"&amp;InterSheets&amp;"'!A$3:A$28"),Table511[[#This Row],[NAME]],INDIRECT("'"&amp;InterSheets&amp;"'!E$3:E$28"))))</f>
        <v xml:space="preserve"> </v>
      </c>
      <c r="C16" s="51" t="str">
        <f ca="1">IFERROR(RANK(Table511[[#This Row],[EVENT POINTS]],Table511[EVENT POINTS])," ")</f>
        <v xml:space="preserve"> </v>
      </c>
    </row>
    <row r="17" spans="1:3" ht="30.75" customHeight="1" x14ac:dyDescent="0.2">
      <c r="A17" s="50" t="str">
        <f>IF('BE2'!C17="Grand Total"," ",IF('BE2'!C17=0," ",'BE2'!C17))</f>
        <v xml:space="preserve"> </v>
      </c>
      <c r="B17" s="1" t="str">
        <f ca="1">IF(SUMPRODUCT(SUMIF(INDIRECT("'"&amp;InterSheets&amp;"'!A$3:A$28"),Table511[[#This Row],[NAME]],INDIRECT("'"&amp;InterSheets&amp;"'!E$3:E$28")))=0," ",SUMPRODUCT(SUMIF(INDIRECT("'"&amp;InterSheets&amp;"'!A$3:A$28"),Table511[[#This Row],[NAME]],INDIRECT("'"&amp;InterSheets&amp;"'!E$3:E$28"))))</f>
        <v xml:space="preserve"> </v>
      </c>
      <c r="C17" s="51" t="str">
        <f ca="1">IFERROR(RANK(Table511[[#This Row],[EVENT POINTS]],Table511[EVENT POINTS])," ")</f>
        <v xml:space="preserve"> </v>
      </c>
    </row>
    <row r="18" spans="1:3" ht="30.75" customHeight="1" x14ac:dyDescent="0.2">
      <c r="A18" s="50" t="str">
        <f>IF('BE2'!C18="Grand Total"," ",IF('BE2'!C18=0," ",'BE2'!C18))</f>
        <v xml:space="preserve"> </v>
      </c>
      <c r="B18" s="1" t="str">
        <f ca="1">IF(SUMPRODUCT(SUMIF(INDIRECT("'"&amp;InterSheets&amp;"'!A$3:A$28"),Table511[[#This Row],[NAME]],INDIRECT("'"&amp;InterSheets&amp;"'!E$3:E$28")))=0," ",SUMPRODUCT(SUMIF(INDIRECT("'"&amp;InterSheets&amp;"'!A$3:A$28"),Table511[[#This Row],[NAME]],INDIRECT("'"&amp;InterSheets&amp;"'!E$3:E$28"))))</f>
        <v xml:space="preserve"> </v>
      </c>
      <c r="C18" s="51" t="str">
        <f ca="1">IFERROR(RANK(Table511[[#This Row],[EVENT POINTS]],Table511[EVENT POINTS])," ")</f>
        <v xml:space="preserve"> </v>
      </c>
    </row>
    <row r="19" spans="1:3" ht="30.75" customHeight="1" x14ac:dyDescent="0.2">
      <c r="A19" s="50" t="str">
        <f>IF('BE2'!C19="Grand Total"," ",IF('BE2'!C19=0," ",'BE2'!C19))</f>
        <v xml:space="preserve"> </v>
      </c>
      <c r="B19" s="1" t="str">
        <f ca="1">IF(SUMPRODUCT(SUMIF(INDIRECT("'"&amp;InterSheets&amp;"'!A$3:A$28"),Table511[[#This Row],[NAME]],INDIRECT("'"&amp;InterSheets&amp;"'!E$3:E$28")))=0," ",SUMPRODUCT(SUMIF(INDIRECT("'"&amp;InterSheets&amp;"'!A$3:A$28"),Table511[[#This Row],[NAME]],INDIRECT("'"&amp;InterSheets&amp;"'!E$3:E$28"))))</f>
        <v xml:space="preserve"> </v>
      </c>
      <c r="C19" s="51" t="str">
        <f ca="1">IFERROR(RANK(Table511[[#This Row],[EVENT POINTS]],Table511[EVENT POINTS])," ")</f>
        <v xml:space="preserve"> </v>
      </c>
    </row>
    <row r="20" spans="1:3" ht="30.75" customHeight="1" x14ac:dyDescent="0.2">
      <c r="A20" s="50" t="str">
        <f>IF('BE2'!C20="Grand Total"," ",IF('BE2'!C20=0," ",'BE2'!C20))</f>
        <v xml:space="preserve"> </v>
      </c>
      <c r="B20" s="1" t="str">
        <f ca="1">IF(SUMPRODUCT(SUMIF(INDIRECT("'"&amp;InterSheets&amp;"'!A$3:A$28"),Table511[[#This Row],[NAME]],INDIRECT("'"&amp;InterSheets&amp;"'!E$3:E$28")))=0," ",SUMPRODUCT(SUMIF(INDIRECT("'"&amp;InterSheets&amp;"'!A$3:A$28"),Table511[[#This Row],[NAME]],INDIRECT("'"&amp;InterSheets&amp;"'!E$3:E$28"))))</f>
        <v xml:space="preserve"> </v>
      </c>
      <c r="C20" s="51" t="str">
        <f ca="1">IFERROR(RANK(Table511[[#This Row],[EVENT POINTS]],Table511[EVENT POINTS])," ")</f>
        <v xml:space="preserve"> </v>
      </c>
    </row>
    <row r="21" spans="1:3" ht="30.75" customHeight="1" x14ac:dyDescent="0.2">
      <c r="A21" s="50" t="str">
        <f>IF('BE2'!C21="Grand Total"," ",IF('BE2'!C21=0," ",'BE2'!C21))</f>
        <v xml:space="preserve"> </v>
      </c>
      <c r="B21" s="1" t="str">
        <f ca="1">IF(SUMPRODUCT(SUMIF(INDIRECT("'"&amp;InterSheets&amp;"'!A$3:A$28"),Table511[[#This Row],[NAME]],INDIRECT("'"&amp;InterSheets&amp;"'!E$3:E$28")))=0," ",SUMPRODUCT(SUMIF(INDIRECT("'"&amp;InterSheets&amp;"'!A$3:A$28"),Table511[[#This Row],[NAME]],INDIRECT("'"&amp;InterSheets&amp;"'!E$3:E$28"))))</f>
        <v xml:space="preserve"> </v>
      </c>
      <c r="C21" s="51" t="str">
        <f ca="1">IFERROR(RANK(Table511[[#This Row],[EVENT POINTS]],Table511[EVENT POINTS])," ")</f>
        <v xml:space="preserve"> </v>
      </c>
    </row>
    <row r="22" spans="1:3" ht="30.75" customHeight="1" x14ac:dyDescent="0.2">
      <c r="A22" s="50" t="str">
        <f>IF('BE2'!C22="Grand Total"," ",IF('BE2'!C22=0," ",'BE2'!C22))</f>
        <v xml:space="preserve"> </v>
      </c>
      <c r="B22" s="1" t="str">
        <f ca="1">IF(SUMPRODUCT(SUMIF(INDIRECT("'"&amp;InterSheets&amp;"'!A$3:A$28"),Table511[[#This Row],[NAME]],INDIRECT("'"&amp;InterSheets&amp;"'!E$3:E$28")))=0," ",SUMPRODUCT(SUMIF(INDIRECT("'"&amp;InterSheets&amp;"'!A$3:A$28"),Table511[[#This Row],[NAME]],INDIRECT("'"&amp;InterSheets&amp;"'!E$3:E$28"))))</f>
        <v xml:space="preserve"> </v>
      </c>
      <c r="C22" s="51" t="str">
        <f ca="1">IFERROR(RANK(Table511[[#This Row],[EVENT POINTS]],Table511[EVENT POINTS])," ")</f>
        <v xml:space="preserve"> </v>
      </c>
    </row>
    <row r="23" spans="1:3" ht="30.75" customHeight="1" x14ac:dyDescent="0.2">
      <c r="A23" s="50" t="str">
        <f>IF('BE2'!C23="Grand Total"," ",IF('BE2'!C23=0," ",'BE2'!C23))</f>
        <v xml:space="preserve"> </v>
      </c>
      <c r="B23" s="1" t="str">
        <f ca="1">IF(SUMPRODUCT(SUMIF(INDIRECT("'"&amp;InterSheets&amp;"'!A$3:A$28"),Table511[[#This Row],[NAME]],INDIRECT("'"&amp;InterSheets&amp;"'!E$3:E$28")))=0," ",SUMPRODUCT(SUMIF(INDIRECT("'"&amp;InterSheets&amp;"'!A$3:A$28"),Table511[[#This Row],[NAME]],INDIRECT("'"&amp;InterSheets&amp;"'!E$3:E$28"))))</f>
        <v xml:space="preserve"> </v>
      </c>
      <c r="C23" s="51" t="str">
        <f ca="1">IFERROR(RANK(Table511[[#This Row],[EVENT POINTS]],Table511[EVENT POINTS])," ")</f>
        <v xml:space="preserve"> </v>
      </c>
    </row>
    <row r="24" spans="1:3" ht="30.75" customHeight="1" x14ac:dyDescent="0.2">
      <c r="A24" s="43" t="str">
        <f>IF('BE2'!C24="Grand Total"," ",IF('BE2'!C24=0," ",'BE2'!C24))</f>
        <v xml:space="preserve"> </v>
      </c>
      <c r="B24" s="52" t="str">
        <f ca="1">IF(SUMPRODUCT(SUMIF(INDIRECT("'"&amp;InterSheets&amp;"'!A$3:A$28"),Table511[[#This Row],[NAME]],INDIRECT("'"&amp;InterSheets&amp;"'!E$3:E$28")))=0," ",SUMPRODUCT(SUMIF(INDIRECT("'"&amp;InterSheets&amp;"'!A$3:A$28"),Table511[[#This Row],[NAME]],INDIRECT("'"&amp;InterSheets&amp;"'!E$3:E$28"))))</f>
        <v xml:space="preserve"> </v>
      </c>
      <c r="C24" s="42" t="str">
        <f ca="1">IFERROR(RANK(Table511[[#This Row],[EVENT POINTS]],Table511[EVENT POINTS])," ")</f>
        <v xml:space="preserve"> </v>
      </c>
    </row>
  </sheetData>
  <mergeCells count="2">
    <mergeCell ref="A2:C2"/>
    <mergeCell ref="A1:C1"/>
  </mergeCells>
  <conditionalFormatting sqref="C4:C24">
    <cfRule type="cellIs" dxfId="230" priority="1" operator="equal">
      <formula>1</formula>
    </cfRule>
  </conditionalFormatting>
  <pageMargins left="0.5" right="0.5" top="0.75" bottom="0.75" header="0.3" footer="0.3"/>
  <pageSetup scale="94" orientation="portrait" horizontalDpi="4294967293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22"/>
  <sheetViews>
    <sheetView zoomScaleNormal="100" workbookViewId="0">
      <selection activeCell="B8" sqref="B8"/>
    </sheetView>
  </sheetViews>
  <sheetFormatPr baseColWidth="10" defaultColWidth="9.1640625" defaultRowHeight="15" x14ac:dyDescent="0.2"/>
  <cols>
    <col min="1" max="1" width="38.6640625" customWidth="1"/>
    <col min="2" max="3" width="18.6640625" customWidth="1"/>
    <col min="4" max="4" width="14.6640625" customWidth="1"/>
    <col min="5" max="5" width="10.6640625" customWidth="1"/>
  </cols>
  <sheetData>
    <row r="1" spans="1:9" ht="43.5" customHeight="1" x14ac:dyDescent="0.55000000000000004">
      <c r="A1" s="63" t="s">
        <v>29</v>
      </c>
      <c r="B1" s="63"/>
      <c r="C1" s="63"/>
      <c r="D1" s="63"/>
      <c r="E1" s="35">
        <v>300</v>
      </c>
      <c r="F1" s="35">
        <v>120</v>
      </c>
      <c r="G1" s="35">
        <v>80</v>
      </c>
      <c r="H1" s="35">
        <v>60</v>
      </c>
      <c r="I1" s="35">
        <v>40</v>
      </c>
    </row>
    <row r="2" spans="1:9" ht="30.75" customHeight="1" x14ac:dyDescent="0.2">
      <c r="A2" s="11" t="s">
        <v>0</v>
      </c>
      <c r="B2" s="15" t="s">
        <v>1</v>
      </c>
      <c r="C2" s="15" t="s">
        <v>2</v>
      </c>
      <c r="D2" s="16" t="s">
        <v>3</v>
      </c>
    </row>
    <row r="3" spans="1:9" ht="30.75" customHeight="1" x14ac:dyDescent="0.2">
      <c r="A3" s="4" t="s">
        <v>111</v>
      </c>
      <c r="B3" s="17">
        <v>11.34</v>
      </c>
      <c r="C3" s="13">
        <f t="shared" ref="C3:C22" si="0">IFERROR(RANK(B3,$B$3:$B$22,1)," ")</f>
        <v>5</v>
      </c>
      <c r="D3" s="44">
        <f>IFERROR(IF(Table9[[#This Row],[PLACING]]=1,$E$1,IF(Table9[[#This Row],[PLACING]]=2,$F$1,IF(Table9[[#This Row],[PLACING]]=3,$G$1,IF(Table9[[#This Row],[PLACING]]=4,$H$1,IF(Table9[[#This Row],[PLACING]]=5,$I$1," ")))))," ")</f>
        <v>40</v>
      </c>
      <c r="E3" t="str">
        <f>IFERROR(IF(C3=1,5,IF(C3=2,3,IF(C3=3,2,IF(C3=4,1," "))))," ")</f>
        <v xml:space="preserve"> </v>
      </c>
    </row>
    <row r="4" spans="1:9" ht="30.75" customHeight="1" x14ac:dyDescent="0.2">
      <c r="A4" s="4" t="s">
        <v>104</v>
      </c>
      <c r="B4" s="17">
        <v>7.35</v>
      </c>
      <c r="C4" s="13">
        <f t="shared" si="0"/>
        <v>4</v>
      </c>
      <c r="D4" s="44">
        <f>IFERROR(IF(Table9[[#This Row],[PLACING]]=1,$E$1,IF(Table9[[#This Row],[PLACING]]=2,$F$1,IF(Table9[[#This Row],[PLACING]]=3,$G$1,IF(Table9[[#This Row],[PLACING]]=4,$H$1,IF(Table9[[#This Row],[PLACING]]=5,$I$1," ")))))," ")</f>
        <v>60</v>
      </c>
      <c r="E4">
        <f t="shared" ref="E4:E22" si="1">IFERROR(IF(C4=1,5,IF(C4=2,3,IF(C4=3,2,IF(C4=4,1," "))))," ")</f>
        <v>1</v>
      </c>
    </row>
    <row r="5" spans="1:9" ht="30.75" customHeight="1" x14ac:dyDescent="0.2">
      <c r="A5" s="4" t="s">
        <v>110</v>
      </c>
      <c r="B5" s="17">
        <v>6.65</v>
      </c>
      <c r="C5" s="13">
        <f t="shared" si="0"/>
        <v>1</v>
      </c>
      <c r="D5" s="44">
        <f>IFERROR(IF(Table9[[#This Row],[PLACING]]=1,$E$1,IF(Table9[[#This Row],[PLACING]]=2,$F$1,IF(Table9[[#This Row],[PLACING]]=3,$G$1,IF(Table9[[#This Row],[PLACING]]=4,$H$1,IF(Table9[[#This Row],[PLACING]]=5,$I$1," ")))))," ")</f>
        <v>300</v>
      </c>
      <c r="E5">
        <f t="shared" si="1"/>
        <v>5</v>
      </c>
    </row>
    <row r="6" spans="1:9" ht="30.75" customHeight="1" x14ac:dyDescent="0.2">
      <c r="A6" s="4" t="s">
        <v>106</v>
      </c>
      <c r="B6" s="17">
        <v>7.02</v>
      </c>
      <c r="C6" s="13">
        <f t="shared" si="0"/>
        <v>3</v>
      </c>
      <c r="D6" s="44">
        <f>IFERROR(IF(Table9[[#This Row],[PLACING]]=1,$E$1,IF(Table9[[#This Row],[PLACING]]=2,$F$1,IF(Table9[[#This Row],[PLACING]]=3,$G$1,IF(Table9[[#This Row],[PLACING]]=4,$H$1,IF(Table9[[#This Row],[PLACING]]=5,$I$1," ")))))," ")</f>
        <v>80</v>
      </c>
      <c r="E6">
        <f t="shared" si="1"/>
        <v>2</v>
      </c>
    </row>
    <row r="7" spans="1:9" ht="30.75" customHeight="1" x14ac:dyDescent="0.2">
      <c r="A7" s="4" t="s">
        <v>109</v>
      </c>
      <c r="B7" s="17">
        <v>6.71</v>
      </c>
      <c r="C7" s="13">
        <f t="shared" si="0"/>
        <v>2</v>
      </c>
      <c r="D7" s="44">
        <f>IFERROR(IF(Table9[[#This Row],[PLACING]]=1,$E$1,IF(Table9[[#This Row],[PLACING]]=2,$F$1,IF(Table9[[#This Row],[PLACING]]=3,$G$1,IF(Table9[[#This Row],[PLACING]]=4,$H$1,IF(Table9[[#This Row],[PLACING]]=5,$I$1," ")))))," ")</f>
        <v>120</v>
      </c>
      <c r="E7">
        <f t="shared" si="1"/>
        <v>3</v>
      </c>
    </row>
    <row r="8" spans="1:9" ht="30.75" customHeight="1" x14ac:dyDescent="0.2">
      <c r="A8" s="4"/>
      <c r="B8" s="17"/>
      <c r="C8" s="13" t="str">
        <f t="shared" si="0"/>
        <v xml:space="preserve"> </v>
      </c>
      <c r="D8" s="44" t="str">
        <f>IFERROR(IF(Table9[[#This Row],[PLACING]]=1,$E$1,IF(Table9[[#This Row],[PLACING]]=2,$F$1,IF(Table9[[#This Row],[PLACING]]=3,$G$1,IF(Table9[[#This Row],[PLACING]]=4,$H$1,IF(Table9[[#This Row],[PLACING]]=5,$I$1," ")))))," ")</f>
        <v xml:space="preserve"> </v>
      </c>
      <c r="E8" t="str">
        <f t="shared" si="1"/>
        <v xml:space="preserve"> </v>
      </c>
    </row>
    <row r="9" spans="1:9" ht="30.75" customHeight="1" x14ac:dyDescent="0.2">
      <c r="A9" s="4"/>
      <c r="B9" s="18"/>
      <c r="C9" s="13" t="str">
        <f t="shared" si="0"/>
        <v xml:space="preserve"> </v>
      </c>
      <c r="D9" s="44" t="str">
        <f>IFERROR(IF(Table9[[#This Row],[PLACING]]=1,$E$1,IF(Table9[[#This Row],[PLACING]]=2,$F$1,IF(Table9[[#This Row],[PLACING]]=3,$G$1,IF(Table9[[#This Row],[PLACING]]=4,$H$1,IF(Table9[[#This Row],[PLACING]]=5,$I$1," ")))))," ")</f>
        <v xml:space="preserve"> </v>
      </c>
      <c r="E9" t="str">
        <f t="shared" si="1"/>
        <v xml:space="preserve"> </v>
      </c>
    </row>
    <row r="10" spans="1:9" ht="30.75" customHeight="1" x14ac:dyDescent="0.2">
      <c r="A10" s="4"/>
      <c r="B10" s="18"/>
      <c r="C10" s="13" t="str">
        <f t="shared" si="0"/>
        <v xml:space="preserve"> </v>
      </c>
      <c r="D10" s="44" t="str">
        <f>IFERROR(IF(Table9[[#This Row],[PLACING]]=1,$E$1,IF(Table9[[#This Row],[PLACING]]=2,$F$1,IF(Table9[[#This Row],[PLACING]]=3,$G$1,IF(Table9[[#This Row],[PLACING]]=4,$H$1,IF(Table9[[#This Row],[PLACING]]=5,$I$1," ")))))," ")</f>
        <v xml:space="preserve"> </v>
      </c>
      <c r="E10" t="str">
        <f t="shared" si="1"/>
        <v xml:space="preserve"> </v>
      </c>
    </row>
    <row r="11" spans="1:9" ht="30.75" customHeight="1" x14ac:dyDescent="0.2">
      <c r="A11" s="4"/>
      <c r="B11" s="18"/>
      <c r="C11" s="13" t="str">
        <f t="shared" si="0"/>
        <v xml:space="preserve"> </v>
      </c>
      <c r="D11" s="44" t="str">
        <f>IFERROR(IF(Table9[[#This Row],[PLACING]]=1,$E$1,IF(Table9[[#This Row],[PLACING]]=2,$F$1,IF(Table9[[#This Row],[PLACING]]=3,$G$1,IF(Table9[[#This Row],[PLACING]]=4,$H$1,IF(Table9[[#This Row],[PLACING]]=5,$I$1," ")))))," ")</f>
        <v xml:space="preserve"> </v>
      </c>
      <c r="E11" t="str">
        <f t="shared" si="1"/>
        <v xml:space="preserve"> </v>
      </c>
    </row>
    <row r="12" spans="1:9" ht="30.75" customHeight="1" x14ac:dyDescent="0.2">
      <c r="A12" s="4"/>
      <c r="B12" s="18"/>
      <c r="C12" s="13" t="str">
        <f t="shared" si="0"/>
        <v xml:space="preserve"> </v>
      </c>
      <c r="D12" s="44" t="str">
        <f>IFERROR(IF(Table9[[#This Row],[PLACING]]=1,$E$1,IF(Table9[[#This Row],[PLACING]]=2,$F$1,IF(Table9[[#This Row],[PLACING]]=3,$G$1,IF(Table9[[#This Row],[PLACING]]=4,$H$1,IF(Table9[[#This Row],[PLACING]]=5,$I$1," ")))))," ")</f>
        <v xml:space="preserve"> </v>
      </c>
      <c r="E12" t="str">
        <f t="shared" si="1"/>
        <v xml:space="preserve"> </v>
      </c>
    </row>
    <row r="13" spans="1:9" ht="30.75" customHeight="1" x14ac:dyDescent="0.2">
      <c r="A13" s="4"/>
      <c r="B13" s="18"/>
      <c r="C13" s="13" t="str">
        <f t="shared" si="0"/>
        <v xml:space="preserve"> </v>
      </c>
      <c r="D13" s="44" t="str">
        <f>IFERROR(IF(Table9[[#This Row],[PLACING]]=1,$E$1,IF(Table9[[#This Row],[PLACING]]=2,$F$1,IF(Table9[[#This Row],[PLACING]]=3,$G$1,IF(Table9[[#This Row],[PLACING]]=4,$H$1,IF(Table9[[#This Row],[PLACING]]=5,$I$1," ")))))," ")</f>
        <v xml:space="preserve"> </v>
      </c>
      <c r="E13" t="str">
        <f t="shared" si="1"/>
        <v xml:space="preserve"> </v>
      </c>
    </row>
    <row r="14" spans="1:9" ht="30.75" customHeight="1" x14ac:dyDescent="0.2">
      <c r="A14" s="4"/>
      <c r="B14" s="18"/>
      <c r="C14" s="13" t="str">
        <f t="shared" si="0"/>
        <v xml:space="preserve"> </v>
      </c>
      <c r="D14" s="44" t="str">
        <f>IFERROR(IF(Table9[[#This Row],[PLACING]]=1,$E$1,IF(Table9[[#This Row],[PLACING]]=2,$F$1,IF(Table9[[#This Row],[PLACING]]=3,$G$1,IF(Table9[[#This Row],[PLACING]]=4,$H$1,IF(Table9[[#This Row],[PLACING]]=5,$I$1," ")))))," ")</f>
        <v xml:space="preserve"> </v>
      </c>
      <c r="E14" t="str">
        <f t="shared" si="1"/>
        <v xml:space="preserve"> </v>
      </c>
    </row>
    <row r="15" spans="1:9" ht="30.75" customHeight="1" x14ac:dyDescent="0.2">
      <c r="A15" s="4"/>
      <c r="B15" s="18"/>
      <c r="C15" s="13" t="str">
        <f t="shared" si="0"/>
        <v xml:space="preserve"> </v>
      </c>
      <c r="D15" s="44" t="str">
        <f>IFERROR(IF(Table9[[#This Row],[PLACING]]=1,$E$1,IF(Table9[[#This Row],[PLACING]]=2,$F$1,IF(Table9[[#This Row],[PLACING]]=3,$G$1,IF(Table9[[#This Row],[PLACING]]=4,$H$1,IF(Table9[[#This Row],[PLACING]]=5,$I$1," ")))))," ")</f>
        <v xml:space="preserve"> </v>
      </c>
      <c r="E15" t="str">
        <f t="shared" si="1"/>
        <v xml:space="preserve"> </v>
      </c>
    </row>
    <row r="16" spans="1:9" ht="30.75" customHeight="1" x14ac:dyDescent="0.2">
      <c r="A16" s="4"/>
      <c r="B16" s="18"/>
      <c r="C16" s="13" t="str">
        <f t="shared" si="0"/>
        <v xml:space="preserve"> </v>
      </c>
      <c r="D16" s="44" t="str">
        <f>IFERROR(IF(Table9[[#This Row],[PLACING]]=1,$E$1,IF(Table9[[#This Row],[PLACING]]=2,$F$1,IF(Table9[[#This Row],[PLACING]]=3,$G$1,IF(Table9[[#This Row],[PLACING]]=4,$H$1,IF(Table9[[#This Row],[PLACING]]=5,$I$1," ")))))," ")</f>
        <v xml:space="preserve"> </v>
      </c>
      <c r="E16" t="str">
        <f t="shared" si="1"/>
        <v xml:space="preserve"> </v>
      </c>
    </row>
    <row r="17" spans="1:5" ht="30.75" customHeight="1" x14ac:dyDescent="0.2">
      <c r="A17" s="4"/>
      <c r="B17" s="18"/>
      <c r="C17" s="13" t="str">
        <f t="shared" si="0"/>
        <v xml:space="preserve"> </v>
      </c>
      <c r="D17" s="44" t="str">
        <f>IFERROR(IF(Table9[[#This Row],[PLACING]]=1,$E$1,IF(Table9[[#This Row],[PLACING]]=2,$F$1,IF(Table9[[#This Row],[PLACING]]=3,$G$1,IF(Table9[[#This Row],[PLACING]]=4,$H$1,IF(Table9[[#This Row],[PLACING]]=5,$I$1," ")))))," ")</f>
        <v xml:space="preserve"> </v>
      </c>
      <c r="E17" t="str">
        <f t="shared" si="1"/>
        <v xml:space="preserve"> </v>
      </c>
    </row>
    <row r="18" spans="1:5" ht="30.75" customHeight="1" x14ac:dyDescent="0.2">
      <c r="A18" s="4"/>
      <c r="B18" s="18"/>
      <c r="C18" s="13" t="str">
        <f t="shared" si="0"/>
        <v xml:space="preserve"> </v>
      </c>
      <c r="D18" s="44" t="str">
        <f>IFERROR(IF(Table9[[#This Row],[PLACING]]=1,$E$1,IF(Table9[[#This Row],[PLACING]]=2,$F$1,IF(Table9[[#This Row],[PLACING]]=3,$G$1,IF(Table9[[#This Row],[PLACING]]=4,$H$1,IF(Table9[[#This Row],[PLACING]]=5,$I$1," ")))))," ")</f>
        <v xml:space="preserve"> </v>
      </c>
      <c r="E18" t="str">
        <f t="shared" si="1"/>
        <v xml:space="preserve"> </v>
      </c>
    </row>
    <row r="19" spans="1:5" ht="30.75" customHeight="1" x14ac:dyDescent="0.2">
      <c r="A19" s="4"/>
      <c r="B19" s="18"/>
      <c r="C19" s="13" t="str">
        <f t="shared" si="0"/>
        <v xml:space="preserve"> </v>
      </c>
      <c r="D19" s="44" t="str">
        <f>IFERROR(IF(Table9[[#This Row],[PLACING]]=1,$E$1,IF(Table9[[#This Row],[PLACING]]=2,$F$1,IF(Table9[[#This Row],[PLACING]]=3,$G$1,IF(Table9[[#This Row],[PLACING]]=4,$H$1,IF(Table9[[#This Row],[PLACING]]=5,$I$1," ")))))," ")</f>
        <v xml:space="preserve"> </v>
      </c>
      <c r="E19" t="str">
        <f t="shared" si="1"/>
        <v xml:space="preserve"> </v>
      </c>
    </row>
    <row r="20" spans="1:5" ht="30.75" customHeight="1" x14ac:dyDescent="0.2">
      <c r="A20" s="4"/>
      <c r="B20" s="18"/>
      <c r="C20" s="13" t="str">
        <f t="shared" si="0"/>
        <v xml:space="preserve"> </v>
      </c>
      <c r="D20" s="44" t="str">
        <f>IFERROR(IF(Table9[[#This Row],[PLACING]]=1,$E$1,IF(Table9[[#This Row],[PLACING]]=2,$F$1,IF(Table9[[#This Row],[PLACING]]=3,$G$1,IF(Table9[[#This Row],[PLACING]]=4,$H$1,IF(Table9[[#This Row],[PLACING]]=5,$I$1," ")))))," ")</f>
        <v xml:space="preserve"> </v>
      </c>
      <c r="E20" t="str">
        <f t="shared" si="1"/>
        <v xml:space="preserve"> </v>
      </c>
    </row>
    <row r="21" spans="1:5" ht="30.75" customHeight="1" x14ac:dyDescent="0.2">
      <c r="A21" s="4"/>
      <c r="B21" s="18"/>
      <c r="C21" s="13" t="str">
        <f t="shared" si="0"/>
        <v xml:space="preserve"> </v>
      </c>
      <c r="D21" s="44" t="str">
        <f>IFERROR(IF(Table9[[#This Row],[PLACING]]=1,$E$1,IF(Table9[[#This Row],[PLACING]]=2,$F$1,IF(Table9[[#This Row],[PLACING]]=3,$G$1,IF(Table9[[#This Row],[PLACING]]=4,$H$1,IF(Table9[[#This Row],[PLACING]]=5,$I$1," ")))))," ")</f>
        <v xml:space="preserve"> </v>
      </c>
      <c r="E21" t="str">
        <f t="shared" si="1"/>
        <v xml:space="preserve"> </v>
      </c>
    </row>
    <row r="22" spans="1:5" ht="30.75" customHeight="1" x14ac:dyDescent="0.2">
      <c r="A22" s="4"/>
      <c r="B22" s="18"/>
      <c r="C22" s="13" t="str">
        <f t="shared" si="0"/>
        <v xml:space="preserve"> </v>
      </c>
      <c r="D22" s="44" t="str">
        <f>IFERROR(IF(Table9[[#This Row],[PLACING]]=1,$E$1,IF(Table9[[#This Row],[PLACING]]=2,$F$1,IF(Table9[[#This Row],[PLACING]]=3,$G$1,IF(Table9[[#This Row],[PLACING]]=4,$H$1,IF(Table9[[#This Row],[PLACING]]=5,$I$1," ")))))," ")</f>
        <v xml:space="preserve"> </v>
      </c>
      <c r="E22" t="str">
        <f t="shared" si="1"/>
        <v xml:space="preserve"> </v>
      </c>
    </row>
  </sheetData>
  <mergeCells count="1">
    <mergeCell ref="A1:D1"/>
  </mergeCells>
  <pageMargins left="0.5" right="0.5" top="0.75" bottom="0.75" header="0.3" footer="0.3"/>
  <pageSetup orientation="portrait" horizontalDpi="4294967293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I22"/>
  <sheetViews>
    <sheetView zoomScaleNormal="100" workbookViewId="0">
      <selection activeCell="A6" sqref="A6"/>
    </sheetView>
  </sheetViews>
  <sheetFormatPr baseColWidth="10" defaultColWidth="9.1640625" defaultRowHeight="15" x14ac:dyDescent="0.2"/>
  <cols>
    <col min="1" max="1" width="38.6640625" customWidth="1"/>
    <col min="2" max="3" width="18.6640625" customWidth="1"/>
    <col min="4" max="4" width="14.6640625" customWidth="1"/>
    <col min="5" max="5" width="10.6640625" customWidth="1"/>
  </cols>
  <sheetData>
    <row r="1" spans="1:9" ht="43.5" customHeight="1" x14ac:dyDescent="0.55000000000000004">
      <c r="A1" s="64" t="s">
        <v>14</v>
      </c>
      <c r="B1" s="64"/>
      <c r="C1" s="64"/>
      <c r="E1" s="35">
        <v>200</v>
      </c>
      <c r="F1" s="35">
        <v>120</v>
      </c>
      <c r="G1" s="35">
        <v>80</v>
      </c>
      <c r="H1" s="35">
        <v>60</v>
      </c>
      <c r="I1" s="35">
        <v>40</v>
      </c>
    </row>
    <row r="2" spans="1:9" ht="30.75" customHeight="1" x14ac:dyDescent="0.2">
      <c r="A2" s="12" t="s">
        <v>0</v>
      </c>
      <c r="B2" s="15" t="s">
        <v>1</v>
      </c>
      <c r="C2" s="15" t="s">
        <v>2</v>
      </c>
      <c r="D2" s="16" t="s">
        <v>3</v>
      </c>
    </row>
    <row r="3" spans="1:9" ht="30.75" customHeight="1" x14ac:dyDescent="0.2">
      <c r="A3" s="4" t="s">
        <v>109</v>
      </c>
      <c r="B3" s="18">
        <v>1.5194000000000001</v>
      </c>
      <c r="C3" s="13">
        <f t="shared" ref="C3:C22" si="0">IFERROR(RANK(B3,$B$3:$B$22,1)," ")</f>
        <v>1</v>
      </c>
      <c r="D3" s="45">
        <f>IFERROR(IF(Table15[[#This Row],[PLACING]]=1,$E$1,IF(Table15[[#This Row],[PLACING]]=2,$F$1,IF(Table15[[#This Row],[PLACING]]=3,$G$1,IF(Table15[[#This Row],[PLACING]]=4,$H$1,IF(Table15[[#This Row],[PLACING]]=5,$I$1," ")))))," ")</f>
        <v>200</v>
      </c>
    </row>
    <row r="4" spans="1:9" ht="30.75" customHeight="1" x14ac:dyDescent="0.2">
      <c r="A4" s="4" t="s">
        <v>104</v>
      </c>
      <c r="B4" s="18">
        <v>2.19</v>
      </c>
      <c r="C4" s="13">
        <f t="shared" si="0"/>
        <v>3</v>
      </c>
      <c r="D4" s="45">
        <f>IFERROR(IF(Table15[[#This Row],[PLACING]]=1,$E$1,IF(Table15[[#This Row],[PLACING]]=2,$F$1,IF(Table15[[#This Row],[PLACING]]=3,$G$1,IF(Table15[[#This Row],[PLACING]]=4,$H$1,IF(Table15[[#This Row],[PLACING]]=5,$I$1," ")))))," ")</f>
        <v>80</v>
      </c>
    </row>
    <row r="5" spans="1:9" ht="30.75" customHeight="1" x14ac:dyDescent="0.2">
      <c r="A5" s="4" t="s">
        <v>82</v>
      </c>
      <c r="B5" s="18">
        <v>2.08</v>
      </c>
      <c r="C5" s="13">
        <f t="shared" si="0"/>
        <v>2</v>
      </c>
      <c r="D5" s="45">
        <f>IFERROR(IF(Table15[[#This Row],[PLACING]]=1,$E$1,IF(Table15[[#This Row],[PLACING]]=2,$F$1,IF(Table15[[#This Row],[PLACING]]=3,$G$1,IF(Table15[[#This Row],[PLACING]]=4,$H$1,IF(Table15[[#This Row],[PLACING]]=5,$I$1," ")))))," ")</f>
        <v>120</v>
      </c>
    </row>
    <row r="6" spans="1:9" ht="30.75" customHeight="1" x14ac:dyDescent="0.2">
      <c r="A6" s="4" t="s">
        <v>107</v>
      </c>
      <c r="B6" s="18"/>
      <c r="C6" s="13" t="str">
        <f t="shared" si="0"/>
        <v xml:space="preserve"> </v>
      </c>
      <c r="D6" s="45" t="str">
        <f>IFERROR(IF(Table15[[#This Row],[PLACING]]=1,$E$1,IF(Table15[[#This Row],[PLACING]]=2,$F$1,IF(Table15[[#This Row],[PLACING]]=3,$G$1,IF(Table15[[#This Row],[PLACING]]=4,$H$1,IF(Table15[[#This Row],[PLACING]]=5,$I$1," ")))))," ")</f>
        <v xml:space="preserve"> </v>
      </c>
      <c r="E6" t="str">
        <f t="shared" ref="E6:E22" si="1">IFERROR(IF(C6=1,5,IF(C6=2,3,IF(C6=3,2,IF(C6=4,1," "))))," ")</f>
        <v xml:space="preserve"> </v>
      </c>
    </row>
    <row r="7" spans="1:9" ht="30.75" customHeight="1" x14ac:dyDescent="0.2">
      <c r="A7" s="4"/>
      <c r="B7" s="18"/>
      <c r="C7" s="13" t="str">
        <f t="shared" si="0"/>
        <v xml:space="preserve"> </v>
      </c>
      <c r="D7" s="45" t="str">
        <f>IFERROR(IF(Table15[[#This Row],[PLACING]]=1,$E$1,IF(Table15[[#This Row],[PLACING]]=2,$F$1,IF(Table15[[#This Row],[PLACING]]=3,$G$1,IF(Table15[[#This Row],[PLACING]]=4,$H$1,IF(Table15[[#This Row],[PLACING]]=5,$I$1," ")))))," ")</f>
        <v xml:space="preserve"> </v>
      </c>
      <c r="E7" t="str">
        <f t="shared" si="1"/>
        <v xml:space="preserve"> </v>
      </c>
    </row>
    <row r="8" spans="1:9" ht="30.75" customHeight="1" x14ac:dyDescent="0.2">
      <c r="A8" s="4"/>
      <c r="B8" s="18"/>
      <c r="C8" s="13" t="str">
        <f t="shared" si="0"/>
        <v xml:space="preserve"> </v>
      </c>
      <c r="D8" s="45" t="str">
        <f>IFERROR(IF(Table15[[#This Row],[PLACING]]=1,$E$1,IF(Table15[[#This Row],[PLACING]]=2,$F$1,IF(Table15[[#This Row],[PLACING]]=3,$G$1,IF(Table15[[#This Row],[PLACING]]=4,$H$1,IF(Table15[[#This Row],[PLACING]]=5,$I$1," ")))))," ")</f>
        <v xml:space="preserve"> </v>
      </c>
      <c r="E8" t="str">
        <f t="shared" si="1"/>
        <v xml:space="preserve"> </v>
      </c>
    </row>
    <row r="9" spans="1:9" ht="30.75" customHeight="1" x14ac:dyDescent="0.2">
      <c r="A9" s="4"/>
      <c r="B9" s="18"/>
      <c r="C9" s="13" t="str">
        <f t="shared" si="0"/>
        <v xml:space="preserve"> </v>
      </c>
      <c r="D9" s="45" t="str">
        <f>IFERROR(IF(Table15[[#This Row],[PLACING]]=1,$E$1,IF(Table15[[#This Row],[PLACING]]=2,$F$1,IF(Table15[[#This Row],[PLACING]]=3,$G$1,IF(Table15[[#This Row],[PLACING]]=4,$H$1,IF(Table15[[#This Row],[PLACING]]=5,$I$1," ")))))," ")</f>
        <v xml:space="preserve"> </v>
      </c>
      <c r="E9" t="str">
        <f t="shared" si="1"/>
        <v xml:space="preserve"> </v>
      </c>
    </row>
    <row r="10" spans="1:9" ht="30.75" customHeight="1" x14ac:dyDescent="0.2">
      <c r="A10" s="4"/>
      <c r="B10" s="18"/>
      <c r="C10" s="13" t="str">
        <f t="shared" si="0"/>
        <v xml:space="preserve"> </v>
      </c>
      <c r="D10" s="45" t="str">
        <f>IFERROR(IF(Table15[[#This Row],[PLACING]]=1,$E$1,IF(Table15[[#This Row],[PLACING]]=2,$F$1,IF(Table15[[#This Row],[PLACING]]=3,$G$1,IF(Table15[[#This Row],[PLACING]]=4,$H$1,IF(Table15[[#This Row],[PLACING]]=5,$I$1," ")))))," ")</f>
        <v xml:space="preserve"> </v>
      </c>
      <c r="E10" t="str">
        <f t="shared" si="1"/>
        <v xml:space="preserve"> </v>
      </c>
    </row>
    <row r="11" spans="1:9" ht="30.75" customHeight="1" x14ac:dyDescent="0.2">
      <c r="A11" s="4"/>
      <c r="B11" s="18"/>
      <c r="C11" s="13" t="str">
        <f t="shared" si="0"/>
        <v xml:space="preserve"> </v>
      </c>
      <c r="D11" s="45" t="str">
        <f>IFERROR(IF(Table15[[#This Row],[PLACING]]=1,$E$1,IF(Table15[[#This Row],[PLACING]]=2,$F$1,IF(Table15[[#This Row],[PLACING]]=3,$G$1,IF(Table15[[#This Row],[PLACING]]=4,$H$1,IF(Table15[[#This Row],[PLACING]]=5,$I$1," ")))))," ")</f>
        <v xml:space="preserve"> </v>
      </c>
      <c r="E11" t="str">
        <f t="shared" si="1"/>
        <v xml:space="preserve"> </v>
      </c>
    </row>
    <row r="12" spans="1:9" ht="30.75" customHeight="1" x14ac:dyDescent="0.2">
      <c r="A12" s="4"/>
      <c r="B12" s="18"/>
      <c r="C12" s="13" t="str">
        <f t="shared" si="0"/>
        <v xml:space="preserve"> </v>
      </c>
      <c r="D12" s="45" t="str">
        <f>IFERROR(IF(Table15[[#This Row],[PLACING]]=1,$E$1,IF(Table15[[#This Row],[PLACING]]=2,$F$1,IF(Table15[[#This Row],[PLACING]]=3,$G$1,IF(Table15[[#This Row],[PLACING]]=4,$H$1,IF(Table15[[#This Row],[PLACING]]=5,$I$1," ")))))," ")</f>
        <v xml:space="preserve"> </v>
      </c>
      <c r="E12" t="str">
        <f t="shared" si="1"/>
        <v xml:space="preserve"> </v>
      </c>
    </row>
    <row r="13" spans="1:9" ht="30.75" customHeight="1" x14ac:dyDescent="0.2">
      <c r="A13" s="4"/>
      <c r="B13" s="18"/>
      <c r="C13" s="13" t="str">
        <f t="shared" si="0"/>
        <v xml:space="preserve"> </v>
      </c>
      <c r="D13" s="45" t="str">
        <f>IFERROR(IF(Table15[[#This Row],[PLACING]]=1,$E$1,IF(Table15[[#This Row],[PLACING]]=2,$F$1,IF(Table15[[#This Row],[PLACING]]=3,$G$1,IF(Table15[[#This Row],[PLACING]]=4,$H$1,IF(Table15[[#This Row],[PLACING]]=5,$I$1," ")))))," ")</f>
        <v xml:space="preserve"> </v>
      </c>
      <c r="E13" t="str">
        <f t="shared" si="1"/>
        <v xml:space="preserve"> </v>
      </c>
    </row>
    <row r="14" spans="1:9" ht="30.75" customHeight="1" x14ac:dyDescent="0.2">
      <c r="A14" s="4"/>
      <c r="B14" s="18"/>
      <c r="C14" s="13" t="str">
        <f t="shared" si="0"/>
        <v xml:space="preserve"> </v>
      </c>
      <c r="D14" s="45" t="str">
        <f>IFERROR(IF(Table15[[#This Row],[PLACING]]=1,$E$1,IF(Table15[[#This Row],[PLACING]]=2,$F$1,IF(Table15[[#This Row],[PLACING]]=3,$G$1,IF(Table15[[#This Row],[PLACING]]=4,$H$1,IF(Table15[[#This Row],[PLACING]]=5,$I$1," ")))))," ")</f>
        <v xml:space="preserve"> </v>
      </c>
      <c r="E14" t="str">
        <f t="shared" si="1"/>
        <v xml:space="preserve"> </v>
      </c>
    </row>
    <row r="15" spans="1:9" ht="30.75" customHeight="1" x14ac:dyDescent="0.2">
      <c r="A15" s="4"/>
      <c r="B15" s="18"/>
      <c r="C15" s="13" t="str">
        <f t="shared" si="0"/>
        <v xml:space="preserve"> </v>
      </c>
      <c r="D15" s="45" t="str">
        <f>IFERROR(IF(Table15[[#This Row],[PLACING]]=1,$E$1,IF(Table15[[#This Row],[PLACING]]=2,$F$1,IF(Table15[[#This Row],[PLACING]]=3,$G$1,IF(Table15[[#This Row],[PLACING]]=4,$H$1,IF(Table15[[#This Row],[PLACING]]=5,$I$1," ")))))," ")</f>
        <v xml:space="preserve"> </v>
      </c>
      <c r="E15" t="str">
        <f t="shared" si="1"/>
        <v xml:space="preserve"> </v>
      </c>
    </row>
    <row r="16" spans="1:9" ht="30.75" customHeight="1" x14ac:dyDescent="0.2">
      <c r="A16" s="4"/>
      <c r="B16" s="18"/>
      <c r="C16" s="13" t="str">
        <f t="shared" si="0"/>
        <v xml:space="preserve"> </v>
      </c>
      <c r="D16" s="45" t="str">
        <f>IFERROR(IF(Table15[[#This Row],[PLACING]]=1,$E$1,IF(Table15[[#This Row],[PLACING]]=2,$F$1,IF(Table15[[#This Row],[PLACING]]=3,$G$1,IF(Table15[[#This Row],[PLACING]]=4,$H$1,IF(Table15[[#This Row],[PLACING]]=5,$I$1," ")))))," ")</f>
        <v xml:space="preserve"> </v>
      </c>
      <c r="E16" t="str">
        <f t="shared" si="1"/>
        <v xml:space="preserve"> </v>
      </c>
    </row>
    <row r="17" spans="1:5" ht="30.75" customHeight="1" x14ac:dyDescent="0.2">
      <c r="A17" s="4"/>
      <c r="B17" s="18"/>
      <c r="C17" s="13" t="str">
        <f t="shared" si="0"/>
        <v xml:space="preserve"> </v>
      </c>
      <c r="D17" s="45" t="str">
        <f>IFERROR(IF(Table15[[#This Row],[PLACING]]=1,$E$1,IF(Table15[[#This Row],[PLACING]]=2,$F$1,IF(Table15[[#This Row],[PLACING]]=3,$G$1,IF(Table15[[#This Row],[PLACING]]=4,$H$1,IF(Table15[[#This Row],[PLACING]]=5,$I$1," ")))))," ")</f>
        <v xml:space="preserve"> </v>
      </c>
      <c r="E17" t="str">
        <f t="shared" si="1"/>
        <v xml:space="preserve"> </v>
      </c>
    </row>
    <row r="18" spans="1:5" ht="30.75" customHeight="1" x14ac:dyDescent="0.2">
      <c r="A18" s="4"/>
      <c r="B18" s="18"/>
      <c r="C18" s="13" t="str">
        <f t="shared" si="0"/>
        <v xml:space="preserve"> </v>
      </c>
      <c r="D18" s="45" t="str">
        <f>IFERROR(IF(Table15[[#This Row],[PLACING]]=1,$E$1,IF(Table15[[#This Row],[PLACING]]=2,$F$1,IF(Table15[[#This Row],[PLACING]]=3,$G$1,IF(Table15[[#This Row],[PLACING]]=4,$H$1,IF(Table15[[#This Row],[PLACING]]=5,$I$1," ")))))," ")</f>
        <v xml:space="preserve"> </v>
      </c>
      <c r="E18" t="str">
        <f t="shared" si="1"/>
        <v xml:space="preserve"> </v>
      </c>
    </row>
    <row r="19" spans="1:5" ht="30.75" customHeight="1" x14ac:dyDescent="0.2">
      <c r="A19" s="4"/>
      <c r="B19" s="18"/>
      <c r="C19" s="13" t="str">
        <f t="shared" si="0"/>
        <v xml:space="preserve"> </v>
      </c>
      <c r="D19" s="45" t="str">
        <f>IFERROR(IF(Table15[[#This Row],[PLACING]]=1,$E$1,IF(Table15[[#This Row],[PLACING]]=2,$F$1,IF(Table15[[#This Row],[PLACING]]=3,$G$1,IF(Table15[[#This Row],[PLACING]]=4,$H$1,IF(Table15[[#This Row],[PLACING]]=5,$I$1," ")))))," ")</f>
        <v xml:space="preserve"> </v>
      </c>
      <c r="E19" t="str">
        <f t="shared" si="1"/>
        <v xml:space="preserve"> </v>
      </c>
    </row>
    <row r="20" spans="1:5" ht="30.75" customHeight="1" x14ac:dyDescent="0.2">
      <c r="A20" s="4"/>
      <c r="B20" s="18"/>
      <c r="C20" s="13" t="str">
        <f t="shared" si="0"/>
        <v xml:space="preserve"> </v>
      </c>
      <c r="D20" s="45" t="str">
        <f>IFERROR(IF(Table15[[#This Row],[PLACING]]=1,$E$1,IF(Table15[[#This Row],[PLACING]]=2,$F$1,IF(Table15[[#This Row],[PLACING]]=3,$G$1,IF(Table15[[#This Row],[PLACING]]=4,$H$1,IF(Table15[[#This Row],[PLACING]]=5,$I$1," ")))))," ")</f>
        <v xml:space="preserve"> </v>
      </c>
      <c r="E20" t="str">
        <f t="shared" si="1"/>
        <v xml:space="preserve"> </v>
      </c>
    </row>
    <row r="21" spans="1:5" ht="30.75" customHeight="1" x14ac:dyDescent="0.2">
      <c r="A21" s="4"/>
      <c r="B21" s="18"/>
      <c r="C21" s="13" t="str">
        <f t="shared" si="0"/>
        <v xml:space="preserve"> </v>
      </c>
      <c r="D21" s="45" t="str">
        <f>IFERROR(IF(Table15[[#This Row],[PLACING]]=1,$E$1,IF(Table15[[#This Row],[PLACING]]=2,$F$1,IF(Table15[[#This Row],[PLACING]]=3,$G$1,IF(Table15[[#This Row],[PLACING]]=4,$H$1,IF(Table15[[#This Row],[PLACING]]=5,$I$1," ")))))," ")</f>
        <v xml:space="preserve"> </v>
      </c>
      <c r="E21" t="str">
        <f t="shared" si="1"/>
        <v xml:space="preserve"> </v>
      </c>
    </row>
    <row r="22" spans="1:5" ht="30.75" customHeight="1" x14ac:dyDescent="0.2">
      <c r="A22" s="4"/>
      <c r="B22" s="18"/>
      <c r="C22" s="13" t="str">
        <f t="shared" si="0"/>
        <v xml:space="preserve"> </v>
      </c>
      <c r="D22" s="45" t="str">
        <f>IFERROR(IF(Table15[[#This Row],[PLACING]]=1,$E$1,IF(Table15[[#This Row],[PLACING]]=2,$F$1,IF(Table15[[#This Row],[PLACING]]=3,$G$1,IF(Table15[[#This Row],[PLACING]]=4,$H$1,IF(Table15[[#This Row],[PLACING]]=5,$I$1," ")))))," ")</f>
        <v xml:space="preserve"> </v>
      </c>
      <c r="E22" t="str">
        <f t="shared" si="1"/>
        <v xml:space="preserve"> </v>
      </c>
    </row>
  </sheetData>
  <mergeCells count="1">
    <mergeCell ref="A1:C1"/>
  </mergeCells>
  <pageMargins left="0.5" right="0.5" top="0.75" bottom="0.75" header="0.3" footer="0.3"/>
  <pageSetup orientation="portrait" horizontalDpi="4294967293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2"/>
  <sheetViews>
    <sheetView zoomScaleNormal="100" workbookViewId="0">
      <selection activeCell="A7" sqref="A7"/>
    </sheetView>
  </sheetViews>
  <sheetFormatPr baseColWidth="10" defaultColWidth="9.1640625" defaultRowHeight="15" x14ac:dyDescent="0.2"/>
  <cols>
    <col min="1" max="1" width="38.6640625" customWidth="1"/>
    <col min="2" max="3" width="18.6640625" customWidth="1"/>
    <col min="4" max="4" width="14.6640625" customWidth="1"/>
    <col min="5" max="5" width="10.6640625" customWidth="1"/>
  </cols>
  <sheetData>
    <row r="1" spans="1:9" ht="43.5" customHeight="1" x14ac:dyDescent="0.55000000000000004">
      <c r="A1" s="2" t="s">
        <v>6</v>
      </c>
      <c r="B1" s="2"/>
      <c r="C1" s="2"/>
      <c r="E1" s="35"/>
      <c r="F1" s="35"/>
      <c r="G1" s="35"/>
      <c r="H1" s="35"/>
      <c r="I1" s="35"/>
    </row>
    <row r="2" spans="1:9" ht="30.75" customHeight="1" x14ac:dyDescent="0.2">
      <c r="A2" s="8" t="s">
        <v>0</v>
      </c>
      <c r="B2" s="5" t="s">
        <v>4</v>
      </c>
      <c r="C2" s="5" t="s">
        <v>2</v>
      </c>
      <c r="D2" s="14" t="s">
        <v>3</v>
      </c>
    </row>
    <row r="3" spans="1:9" ht="30.75" customHeight="1" x14ac:dyDescent="0.2">
      <c r="A3" s="4" t="s">
        <v>112</v>
      </c>
      <c r="B3" s="20">
        <v>0</v>
      </c>
      <c r="C3" s="4">
        <f>IFERROR(RANK(B3,$B$3:$B$22)," ")</f>
        <v>8</v>
      </c>
      <c r="D3" s="44"/>
    </row>
    <row r="4" spans="1:9" ht="30.75" customHeight="1" x14ac:dyDescent="0.2">
      <c r="A4" s="4" t="s">
        <v>111</v>
      </c>
      <c r="B4" s="20">
        <v>3</v>
      </c>
      <c r="C4" s="4">
        <f t="shared" ref="C4:C22" si="0">IFERROR(RANK(B4,$B$3:$B$22)," ")</f>
        <v>7</v>
      </c>
      <c r="D4" s="44"/>
    </row>
    <row r="5" spans="1:9" ht="30.75" customHeight="1" x14ac:dyDescent="0.2">
      <c r="A5" s="4" t="s">
        <v>108</v>
      </c>
      <c r="B5" s="20">
        <v>10</v>
      </c>
      <c r="C5" s="4">
        <f t="shared" si="0"/>
        <v>2</v>
      </c>
      <c r="D5" s="44"/>
    </row>
    <row r="6" spans="1:9" ht="30.75" customHeight="1" x14ac:dyDescent="0.2">
      <c r="A6" s="4" t="s">
        <v>110</v>
      </c>
      <c r="B6" s="20">
        <v>8</v>
      </c>
      <c r="C6" s="4">
        <f t="shared" si="0"/>
        <v>4</v>
      </c>
      <c r="D6" s="44"/>
    </row>
    <row r="7" spans="1:9" ht="30.75" customHeight="1" x14ac:dyDescent="0.2">
      <c r="A7" s="4" t="s">
        <v>104</v>
      </c>
      <c r="B7" s="20">
        <v>7</v>
      </c>
      <c r="C7" s="4">
        <f t="shared" si="0"/>
        <v>5</v>
      </c>
      <c r="D7" s="44"/>
    </row>
    <row r="8" spans="1:9" ht="30.75" customHeight="1" x14ac:dyDescent="0.2">
      <c r="A8" s="4" t="s">
        <v>109</v>
      </c>
      <c r="B8" s="20">
        <v>0</v>
      </c>
      <c r="C8" s="4">
        <f t="shared" si="0"/>
        <v>8</v>
      </c>
      <c r="D8" s="44"/>
    </row>
    <row r="9" spans="1:9" ht="30.75" customHeight="1" x14ac:dyDescent="0.2">
      <c r="A9" s="4" t="s">
        <v>113</v>
      </c>
      <c r="B9" s="20">
        <v>0</v>
      </c>
      <c r="C9" s="4">
        <f t="shared" si="0"/>
        <v>8</v>
      </c>
      <c r="D9" s="44"/>
    </row>
    <row r="10" spans="1:9" ht="30.75" customHeight="1" x14ac:dyDescent="0.2">
      <c r="A10" s="4" t="s">
        <v>107</v>
      </c>
      <c r="B10" s="20">
        <v>14</v>
      </c>
      <c r="C10" s="4">
        <f t="shared" si="0"/>
        <v>1</v>
      </c>
      <c r="D10" s="44"/>
    </row>
    <row r="11" spans="1:9" ht="30.75" customHeight="1" x14ac:dyDescent="0.2">
      <c r="A11" s="4" t="s">
        <v>88</v>
      </c>
      <c r="B11" s="20">
        <v>9</v>
      </c>
      <c r="C11" s="4">
        <f t="shared" si="0"/>
        <v>3</v>
      </c>
      <c r="D11" s="44"/>
    </row>
    <row r="12" spans="1:9" ht="30.75" customHeight="1" x14ac:dyDescent="0.2">
      <c r="A12" s="4" t="s">
        <v>105</v>
      </c>
      <c r="B12" s="20">
        <v>6</v>
      </c>
      <c r="C12" s="4">
        <f t="shared" si="0"/>
        <v>6</v>
      </c>
      <c r="D12" s="44"/>
    </row>
    <row r="13" spans="1:9" ht="30.75" customHeight="1" x14ac:dyDescent="0.2">
      <c r="A13" s="4"/>
      <c r="B13" s="20"/>
      <c r="C13" s="4">
        <f t="shared" si="0"/>
        <v>8</v>
      </c>
      <c r="D13" s="44"/>
    </row>
    <row r="14" spans="1:9" ht="30.75" customHeight="1" x14ac:dyDescent="0.2">
      <c r="A14" s="4"/>
      <c r="B14" s="20"/>
      <c r="C14" s="4">
        <f t="shared" si="0"/>
        <v>8</v>
      </c>
      <c r="D14" s="44"/>
    </row>
    <row r="15" spans="1:9" ht="30.75" customHeight="1" x14ac:dyDescent="0.2">
      <c r="A15" s="4"/>
      <c r="B15" s="20"/>
      <c r="C15" s="4">
        <f t="shared" si="0"/>
        <v>8</v>
      </c>
      <c r="D15" s="44"/>
    </row>
    <row r="16" spans="1:9" ht="30.75" customHeight="1" x14ac:dyDescent="0.2">
      <c r="A16" s="4"/>
      <c r="B16" s="20"/>
      <c r="C16" s="4">
        <f t="shared" si="0"/>
        <v>8</v>
      </c>
      <c r="D16" s="44"/>
    </row>
    <row r="17" spans="1:4" ht="30.75" customHeight="1" x14ac:dyDescent="0.2">
      <c r="A17" s="4"/>
      <c r="B17" s="20"/>
      <c r="C17" s="4">
        <f t="shared" si="0"/>
        <v>8</v>
      </c>
      <c r="D17" s="44"/>
    </row>
    <row r="18" spans="1:4" ht="30.75" customHeight="1" x14ac:dyDescent="0.2">
      <c r="A18" s="4"/>
      <c r="B18" s="20"/>
      <c r="C18" s="4">
        <f t="shared" si="0"/>
        <v>8</v>
      </c>
      <c r="D18" s="44"/>
    </row>
    <row r="19" spans="1:4" ht="30.75" customHeight="1" x14ac:dyDescent="0.2">
      <c r="A19" s="4"/>
      <c r="B19" s="20"/>
      <c r="C19" s="4">
        <f t="shared" si="0"/>
        <v>8</v>
      </c>
      <c r="D19" s="44"/>
    </row>
    <row r="20" spans="1:4" ht="30.75" customHeight="1" x14ac:dyDescent="0.2">
      <c r="A20" s="4"/>
      <c r="B20" s="20"/>
      <c r="C20" s="4">
        <f t="shared" si="0"/>
        <v>8</v>
      </c>
      <c r="D20" s="44"/>
    </row>
    <row r="21" spans="1:4" ht="30.75" customHeight="1" x14ac:dyDescent="0.2">
      <c r="A21" s="4"/>
      <c r="B21" s="20"/>
      <c r="C21" s="4">
        <f t="shared" si="0"/>
        <v>8</v>
      </c>
      <c r="D21" s="44"/>
    </row>
    <row r="22" spans="1:4" ht="30.75" customHeight="1" x14ac:dyDescent="0.2">
      <c r="A22" s="4"/>
      <c r="B22" s="20"/>
      <c r="C22" s="4">
        <f t="shared" si="0"/>
        <v>8</v>
      </c>
      <c r="D22" s="44"/>
    </row>
  </sheetData>
  <pageMargins left="0.5" right="0.5" top="0.75" bottom="0.75" header="0.3" footer="0.3"/>
  <pageSetup orientation="portrait" horizontalDpi="4294967293"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22"/>
  <sheetViews>
    <sheetView zoomScaleNormal="100" workbookViewId="0">
      <selection activeCell="B7" sqref="B7"/>
    </sheetView>
  </sheetViews>
  <sheetFormatPr baseColWidth="10" defaultColWidth="9.1640625" defaultRowHeight="15" x14ac:dyDescent="0.2"/>
  <cols>
    <col min="1" max="1" width="38.6640625" customWidth="1"/>
    <col min="2" max="3" width="18.6640625" customWidth="1"/>
    <col min="4" max="4" width="14.6640625" customWidth="1"/>
    <col min="5" max="5" width="10.6640625" customWidth="1"/>
  </cols>
  <sheetData>
    <row r="1" spans="1:9" ht="43.5" customHeight="1" x14ac:dyDescent="0.55000000000000004">
      <c r="A1" s="2" t="s">
        <v>21</v>
      </c>
      <c r="B1" s="2"/>
      <c r="C1" s="2"/>
      <c r="E1" s="35">
        <v>200</v>
      </c>
      <c r="F1" s="35">
        <v>120</v>
      </c>
      <c r="G1" s="35">
        <v>80</v>
      </c>
      <c r="H1" s="35">
        <v>60</v>
      </c>
      <c r="I1" s="35">
        <v>40</v>
      </c>
    </row>
    <row r="2" spans="1:9" ht="30.75" customHeight="1" x14ac:dyDescent="0.2">
      <c r="A2" s="12" t="s">
        <v>0</v>
      </c>
      <c r="B2" s="15" t="s">
        <v>4</v>
      </c>
      <c r="C2" s="15" t="s">
        <v>2</v>
      </c>
      <c r="D2" s="16" t="s">
        <v>3</v>
      </c>
    </row>
    <row r="3" spans="1:9" ht="30.75" customHeight="1" x14ac:dyDescent="0.2">
      <c r="A3" s="4" t="s">
        <v>108</v>
      </c>
      <c r="B3" s="21">
        <v>26</v>
      </c>
      <c r="C3" s="4">
        <f t="shared" ref="C3:C22" si="0">IFERROR(RANK(B3,$B$3:$B$22)," ")</f>
        <v>1</v>
      </c>
      <c r="D3" s="44">
        <f>IFERROR(IF(Table7[[#This Row],[PLACING]]=1,$E$1,IF(Table7[[#This Row],[PLACING]]=2,$F$1,IF(Table7[[#This Row],[PLACING]]=3,$G$1,IF(Table7[[#This Row],[PLACING]]=4,$H$1,IF(Table7[[#This Row],[PLACING]]=5,$I$1," ")))))," ")</f>
        <v>200</v>
      </c>
      <c r="E3">
        <f>IFERROR(IF(C3=1,5,IF(C3=2,3,IF(C3=3,2,IF(C3=4,1," "))))," ")</f>
        <v>5</v>
      </c>
    </row>
    <row r="4" spans="1:9" ht="30.75" customHeight="1" x14ac:dyDescent="0.2">
      <c r="A4" s="4" t="s">
        <v>110</v>
      </c>
      <c r="B4" s="21">
        <v>18</v>
      </c>
      <c r="C4" s="4">
        <f t="shared" si="0"/>
        <v>2</v>
      </c>
      <c r="D4" s="44">
        <f>IFERROR(IF(Table7[[#This Row],[PLACING]]=1,$E$1,IF(Table7[[#This Row],[PLACING]]=2,$F$1,IF(Table7[[#This Row],[PLACING]]=3,$G$1,IF(Table7[[#This Row],[PLACING]]=4,$H$1,IF(Table7[[#This Row],[PLACING]]=5,$I$1," ")))))," ")</f>
        <v>120</v>
      </c>
      <c r="E4">
        <f t="shared" ref="E4:E22" si="1">IFERROR(IF(C4=1,5,IF(C4=2,3,IF(C4=3,2,IF(C4=4,1," "))))," ")</f>
        <v>3</v>
      </c>
    </row>
    <row r="5" spans="1:9" ht="30.75" customHeight="1" x14ac:dyDescent="0.2">
      <c r="A5" s="4" t="s">
        <v>107</v>
      </c>
      <c r="B5" s="21">
        <v>16</v>
      </c>
      <c r="C5" s="4">
        <f t="shared" si="0"/>
        <v>4</v>
      </c>
      <c r="D5" s="44">
        <f>IFERROR(IF(Table7[[#This Row],[PLACING]]=1,$E$1,IF(Table7[[#This Row],[PLACING]]=2,$F$1,IF(Table7[[#This Row],[PLACING]]=3,$G$1,IF(Table7[[#This Row],[PLACING]]=4,$H$1,IF(Table7[[#This Row],[PLACING]]=5,$I$1," ")))))," ")</f>
        <v>60</v>
      </c>
      <c r="E5">
        <f t="shared" si="1"/>
        <v>1</v>
      </c>
    </row>
    <row r="6" spans="1:9" ht="30.75" customHeight="1" x14ac:dyDescent="0.2">
      <c r="A6" s="4" t="s">
        <v>88</v>
      </c>
      <c r="B6" s="21">
        <v>17</v>
      </c>
      <c r="C6" s="4">
        <f t="shared" si="0"/>
        <v>3</v>
      </c>
      <c r="D6" s="44">
        <f>IFERROR(IF(Table7[[#This Row],[PLACING]]=1,$E$1,IF(Table7[[#This Row],[PLACING]]=2,$F$1,IF(Table7[[#This Row],[PLACING]]=3,$G$1,IF(Table7[[#This Row],[PLACING]]=4,$H$1,IF(Table7[[#This Row],[PLACING]]=5,$I$1," ")))))," ")</f>
        <v>80</v>
      </c>
      <c r="E6">
        <f t="shared" si="1"/>
        <v>2</v>
      </c>
    </row>
    <row r="7" spans="1:9" ht="30.75" customHeight="1" x14ac:dyDescent="0.2">
      <c r="A7" s="4" t="s">
        <v>104</v>
      </c>
      <c r="B7" s="21" t="s">
        <v>144</v>
      </c>
      <c r="C7" s="4">
        <v>5</v>
      </c>
      <c r="D7" s="44">
        <f>IFERROR(IF(Table7[[#This Row],[PLACING]]=1,$E$1,IF(Table7[[#This Row],[PLACING]]=2,$F$1,IF(Table7[[#This Row],[PLACING]]=3,$G$1,IF(Table7[[#This Row],[PLACING]]=4,$H$1,IF(Table7[[#This Row],[PLACING]]=5,$I$1," ")))))," ")</f>
        <v>40</v>
      </c>
      <c r="E7" t="str">
        <f t="shared" si="1"/>
        <v xml:space="preserve"> </v>
      </c>
    </row>
    <row r="8" spans="1:9" ht="30.75" customHeight="1" x14ac:dyDescent="0.2">
      <c r="A8" s="4"/>
      <c r="B8" s="21"/>
      <c r="C8" s="4" t="str">
        <f t="shared" si="0"/>
        <v xml:space="preserve"> </v>
      </c>
      <c r="D8" s="44" t="str">
        <f>IFERROR(IF(Table7[[#This Row],[PLACING]]=1,$E$1,IF(Table7[[#This Row],[PLACING]]=2,$F$1,IF(Table7[[#This Row],[PLACING]]=3,$G$1,IF(Table7[[#This Row],[PLACING]]=4,$H$1,IF(Table7[[#This Row],[PLACING]]=5,$I$1," ")))))," ")</f>
        <v xml:space="preserve"> </v>
      </c>
      <c r="E8" t="str">
        <f t="shared" si="1"/>
        <v xml:space="preserve"> </v>
      </c>
    </row>
    <row r="9" spans="1:9" ht="30.75" customHeight="1" x14ac:dyDescent="0.2">
      <c r="A9" s="4"/>
      <c r="B9" s="20"/>
      <c r="C9" s="4" t="str">
        <f t="shared" si="0"/>
        <v xml:space="preserve"> </v>
      </c>
      <c r="D9" s="44" t="str">
        <f>IFERROR(IF(Table7[[#This Row],[PLACING]]=1,$E$1,IF(Table7[[#This Row],[PLACING]]=2,$F$1,IF(Table7[[#This Row],[PLACING]]=3,$G$1,IF(Table7[[#This Row],[PLACING]]=4,$H$1,IF(Table7[[#This Row],[PLACING]]=5,$I$1," ")))))," ")</f>
        <v xml:space="preserve"> </v>
      </c>
      <c r="E9" t="str">
        <f t="shared" si="1"/>
        <v xml:space="preserve"> </v>
      </c>
    </row>
    <row r="10" spans="1:9" ht="30.75" customHeight="1" x14ac:dyDescent="0.2">
      <c r="A10" s="4"/>
      <c r="B10" s="20"/>
      <c r="C10" s="4" t="str">
        <f t="shared" si="0"/>
        <v xml:space="preserve"> </v>
      </c>
      <c r="D10" s="44" t="str">
        <f>IFERROR(IF(Table7[[#This Row],[PLACING]]=1,$E$1,IF(Table7[[#This Row],[PLACING]]=2,$F$1,IF(Table7[[#This Row],[PLACING]]=3,$G$1,IF(Table7[[#This Row],[PLACING]]=4,$H$1,IF(Table7[[#This Row],[PLACING]]=5,$I$1," ")))))," ")</f>
        <v xml:space="preserve"> </v>
      </c>
      <c r="E10" t="str">
        <f t="shared" si="1"/>
        <v xml:space="preserve"> </v>
      </c>
    </row>
    <row r="11" spans="1:9" ht="30.75" customHeight="1" x14ac:dyDescent="0.2">
      <c r="A11" s="4"/>
      <c r="B11" s="20"/>
      <c r="C11" s="4" t="str">
        <f t="shared" si="0"/>
        <v xml:space="preserve"> </v>
      </c>
      <c r="D11" s="44" t="str">
        <f>IFERROR(IF(Table7[[#This Row],[PLACING]]=1,$E$1,IF(Table7[[#This Row],[PLACING]]=2,$F$1,IF(Table7[[#This Row],[PLACING]]=3,$G$1,IF(Table7[[#This Row],[PLACING]]=4,$H$1,IF(Table7[[#This Row],[PLACING]]=5,$I$1," ")))))," ")</f>
        <v xml:space="preserve"> </v>
      </c>
      <c r="E11" t="str">
        <f t="shared" si="1"/>
        <v xml:space="preserve"> </v>
      </c>
    </row>
    <row r="12" spans="1:9" ht="30.75" customHeight="1" x14ac:dyDescent="0.2">
      <c r="A12" s="4"/>
      <c r="B12" s="20"/>
      <c r="C12" s="4" t="str">
        <f t="shared" si="0"/>
        <v xml:space="preserve"> </v>
      </c>
      <c r="D12" s="44" t="str">
        <f>IFERROR(IF(Table7[[#This Row],[PLACING]]=1,$E$1,IF(Table7[[#This Row],[PLACING]]=2,$F$1,IF(Table7[[#This Row],[PLACING]]=3,$G$1,IF(Table7[[#This Row],[PLACING]]=4,$H$1,IF(Table7[[#This Row],[PLACING]]=5,$I$1," ")))))," ")</f>
        <v xml:space="preserve"> </v>
      </c>
      <c r="E12" t="str">
        <f t="shared" si="1"/>
        <v xml:space="preserve"> </v>
      </c>
    </row>
    <row r="13" spans="1:9" ht="30.75" customHeight="1" x14ac:dyDescent="0.2">
      <c r="A13" s="4"/>
      <c r="B13" s="20"/>
      <c r="C13" s="4" t="str">
        <f t="shared" si="0"/>
        <v xml:space="preserve"> </v>
      </c>
      <c r="D13" s="44" t="str">
        <f>IFERROR(IF(Table7[[#This Row],[PLACING]]=1,$E$1,IF(Table7[[#This Row],[PLACING]]=2,$F$1,IF(Table7[[#This Row],[PLACING]]=3,$G$1,IF(Table7[[#This Row],[PLACING]]=4,$H$1,IF(Table7[[#This Row],[PLACING]]=5,$I$1," ")))))," ")</f>
        <v xml:space="preserve"> </v>
      </c>
      <c r="E13" t="str">
        <f t="shared" si="1"/>
        <v xml:space="preserve"> </v>
      </c>
    </row>
    <row r="14" spans="1:9" ht="30.75" customHeight="1" x14ac:dyDescent="0.2">
      <c r="A14" s="4"/>
      <c r="B14" s="20"/>
      <c r="C14" s="4" t="str">
        <f t="shared" si="0"/>
        <v xml:space="preserve"> </v>
      </c>
      <c r="D14" s="44" t="str">
        <f>IFERROR(IF(Table7[[#This Row],[PLACING]]=1,$E$1,IF(Table7[[#This Row],[PLACING]]=2,$F$1,IF(Table7[[#This Row],[PLACING]]=3,$G$1,IF(Table7[[#This Row],[PLACING]]=4,$H$1,IF(Table7[[#This Row],[PLACING]]=5,$I$1," ")))))," ")</f>
        <v xml:space="preserve"> </v>
      </c>
      <c r="E14" t="str">
        <f t="shared" si="1"/>
        <v xml:space="preserve"> </v>
      </c>
    </row>
    <row r="15" spans="1:9" ht="30.75" customHeight="1" x14ac:dyDescent="0.2">
      <c r="A15" s="4"/>
      <c r="B15" s="20"/>
      <c r="C15" s="4" t="str">
        <f t="shared" si="0"/>
        <v xml:space="preserve"> </v>
      </c>
      <c r="D15" s="44" t="str">
        <f>IFERROR(IF(Table7[[#This Row],[PLACING]]=1,$E$1,IF(Table7[[#This Row],[PLACING]]=2,$F$1,IF(Table7[[#This Row],[PLACING]]=3,$G$1,IF(Table7[[#This Row],[PLACING]]=4,$H$1,IF(Table7[[#This Row],[PLACING]]=5,$I$1," ")))))," ")</f>
        <v xml:space="preserve"> </v>
      </c>
      <c r="E15" t="str">
        <f t="shared" si="1"/>
        <v xml:space="preserve"> </v>
      </c>
    </row>
    <row r="16" spans="1:9" ht="30.75" customHeight="1" x14ac:dyDescent="0.2">
      <c r="A16" s="4"/>
      <c r="B16" s="20"/>
      <c r="C16" s="4" t="str">
        <f t="shared" si="0"/>
        <v xml:space="preserve"> </v>
      </c>
      <c r="D16" s="44" t="str">
        <f>IFERROR(IF(Table7[[#This Row],[PLACING]]=1,$E$1,IF(Table7[[#This Row],[PLACING]]=2,$F$1,IF(Table7[[#This Row],[PLACING]]=3,$G$1,IF(Table7[[#This Row],[PLACING]]=4,$H$1,IF(Table7[[#This Row],[PLACING]]=5,$I$1," ")))))," ")</f>
        <v xml:space="preserve"> </v>
      </c>
      <c r="E16" t="str">
        <f t="shared" si="1"/>
        <v xml:space="preserve"> </v>
      </c>
    </row>
    <row r="17" spans="1:5" ht="30.75" customHeight="1" x14ac:dyDescent="0.2">
      <c r="A17" s="4"/>
      <c r="B17" s="20"/>
      <c r="C17" s="4" t="str">
        <f t="shared" si="0"/>
        <v xml:space="preserve"> </v>
      </c>
      <c r="D17" s="44" t="str">
        <f>IFERROR(IF(Table7[[#This Row],[PLACING]]=1,$E$1,IF(Table7[[#This Row],[PLACING]]=2,$F$1,IF(Table7[[#This Row],[PLACING]]=3,$G$1,IF(Table7[[#This Row],[PLACING]]=4,$H$1,IF(Table7[[#This Row],[PLACING]]=5,$I$1," ")))))," ")</f>
        <v xml:space="preserve"> </v>
      </c>
      <c r="E17" t="str">
        <f t="shared" si="1"/>
        <v xml:space="preserve"> </v>
      </c>
    </row>
    <row r="18" spans="1:5" ht="30.75" customHeight="1" x14ac:dyDescent="0.2">
      <c r="A18" s="4"/>
      <c r="B18" s="20"/>
      <c r="C18" s="4" t="str">
        <f t="shared" si="0"/>
        <v xml:space="preserve"> </v>
      </c>
      <c r="D18" s="44" t="str">
        <f>IFERROR(IF(Table7[[#This Row],[PLACING]]=1,$E$1,IF(Table7[[#This Row],[PLACING]]=2,$F$1,IF(Table7[[#This Row],[PLACING]]=3,$G$1,IF(Table7[[#This Row],[PLACING]]=4,$H$1,IF(Table7[[#This Row],[PLACING]]=5,$I$1," ")))))," ")</f>
        <v xml:space="preserve"> </v>
      </c>
      <c r="E18" t="str">
        <f t="shared" si="1"/>
        <v xml:space="preserve"> </v>
      </c>
    </row>
    <row r="19" spans="1:5" ht="30.75" customHeight="1" x14ac:dyDescent="0.2">
      <c r="A19" s="4"/>
      <c r="B19" s="20"/>
      <c r="C19" s="4" t="str">
        <f t="shared" si="0"/>
        <v xml:space="preserve"> </v>
      </c>
      <c r="D19" s="44" t="str">
        <f>IFERROR(IF(Table7[[#This Row],[PLACING]]=1,$E$1,IF(Table7[[#This Row],[PLACING]]=2,$F$1,IF(Table7[[#This Row],[PLACING]]=3,$G$1,IF(Table7[[#This Row],[PLACING]]=4,$H$1,IF(Table7[[#This Row],[PLACING]]=5,$I$1," ")))))," ")</f>
        <v xml:space="preserve"> </v>
      </c>
      <c r="E19" t="str">
        <f t="shared" si="1"/>
        <v xml:space="preserve"> </v>
      </c>
    </row>
    <row r="20" spans="1:5" ht="30.75" customHeight="1" x14ac:dyDescent="0.2">
      <c r="A20" s="4"/>
      <c r="B20" s="20"/>
      <c r="C20" s="4" t="str">
        <f t="shared" si="0"/>
        <v xml:space="preserve"> </v>
      </c>
      <c r="D20" s="44" t="str">
        <f>IFERROR(IF(Table7[[#This Row],[PLACING]]=1,$E$1,IF(Table7[[#This Row],[PLACING]]=2,$F$1,IF(Table7[[#This Row],[PLACING]]=3,$G$1,IF(Table7[[#This Row],[PLACING]]=4,$H$1,IF(Table7[[#This Row],[PLACING]]=5,$I$1," ")))))," ")</f>
        <v xml:space="preserve"> </v>
      </c>
      <c r="E20" t="str">
        <f t="shared" si="1"/>
        <v xml:space="preserve"> </v>
      </c>
    </row>
    <row r="21" spans="1:5" ht="30.75" customHeight="1" x14ac:dyDescent="0.2">
      <c r="A21" s="4"/>
      <c r="B21" s="20"/>
      <c r="C21" s="4" t="str">
        <f t="shared" si="0"/>
        <v xml:space="preserve"> </v>
      </c>
      <c r="D21" s="44" t="str">
        <f>IFERROR(IF(Table7[[#This Row],[PLACING]]=1,$E$1,IF(Table7[[#This Row],[PLACING]]=2,$F$1,IF(Table7[[#This Row],[PLACING]]=3,$G$1,IF(Table7[[#This Row],[PLACING]]=4,$H$1,IF(Table7[[#This Row],[PLACING]]=5,$I$1," ")))))," ")</f>
        <v xml:space="preserve"> </v>
      </c>
      <c r="E21" t="str">
        <f t="shared" si="1"/>
        <v xml:space="preserve"> </v>
      </c>
    </row>
    <row r="22" spans="1:5" ht="30.75" customHeight="1" x14ac:dyDescent="0.2">
      <c r="A22" s="4"/>
      <c r="B22" s="20"/>
      <c r="C22" s="4" t="str">
        <f t="shared" si="0"/>
        <v xml:space="preserve"> </v>
      </c>
      <c r="D22" s="44" t="str">
        <f>IFERROR(IF(Table7[[#This Row],[PLACING]]=1,$E$1,IF(Table7[[#This Row],[PLACING]]=2,$F$1,IF(Table7[[#This Row],[PLACING]]=3,$G$1,IF(Table7[[#This Row],[PLACING]]=4,$H$1,IF(Table7[[#This Row],[PLACING]]=5,$I$1," ")))))," ")</f>
        <v xml:space="preserve"> </v>
      </c>
      <c r="E22" t="str">
        <f t="shared" si="1"/>
        <v xml:space="preserve"> </v>
      </c>
    </row>
  </sheetData>
  <pageMargins left="0.5" right="0.5" top="0.75" bottom="0.75" header="0.3" footer="0.3"/>
  <pageSetup orientation="portrait" horizontalDpi="4294967293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22"/>
  <sheetViews>
    <sheetView zoomScaleNormal="100" workbookViewId="0">
      <selection activeCell="B11" sqref="B11:B12"/>
    </sheetView>
  </sheetViews>
  <sheetFormatPr baseColWidth="10" defaultColWidth="9.1640625" defaultRowHeight="15" x14ac:dyDescent="0.2"/>
  <cols>
    <col min="1" max="1" width="38.6640625" style="28" customWidth="1"/>
    <col min="2" max="3" width="18.6640625" customWidth="1"/>
    <col min="4" max="4" width="14.6640625" customWidth="1"/>
    <col min="5" max="5" width="10.6640625" customWidth="1"/>
  </cols>
  <sheetData>
    <row r="1" spans="1:9" ht="43.5" customHeight="1" x14ac:dyDescent="0.55000000000000004">
      <c r="A1" s="27" t="s">
        <v>24</v>
      </c>
      <c r="B1" s="2"/>
      <c r="C1" s="2"/>
      <c r="E1" s="35">
        <v>200</v>
      </c>
      <c r="F1" s="35">
        <v>120</v>
      </c>
      <c r="G1" s="35">
        <v>80</v>
      </c>
      <c r="H1" s="35">
        <v>60</v>
      </c>
      <c r="I1" s="35">
        <v>40</v>
      </c>
    </row>
    <row r="2" spans="1:9" ht="30.75" customHeight="1" x14ac:dyDescent="0.2">
      <c r="A2" s="24" t="s">
        <v>0</v>
      </c>
      <c r="B2" s="26" t="s">
        <v>1</v>
      </c>
      <c r="C2" s="25" t="s">
        <v>2</v>
      </c>
      <c r="D2" s="25" t="s">
        <v>3</v>
      </c>
    </row>
    <row r="3" spans="1:9" ht="30.75" customHeight="1" x14ac:dyDescent="0.2">
      <c r="A3" s="3" t="s">
        <v>111</v>
      </c>
      <c r="B3" s="57">
        <v>32.06</v>
      </c>
      <c r="C3" s="58">
        <f>IFERROR(RANK(B3,$B$3:$B$22,1)," ")</f>
        <v>4</v>
      </c>
      <c r="D3" s="59">
        <f>IFERROR(IF(C3=1,$E$1,IF(C3=2,$F$1,IF(C3=3,$G$1,IF(C3=4,$H$1,IF(C3=5,$I$1," ")))))," ")</f>
        <v>60</v>
      </c>
      <c r="E3">
        <f>IFERROR(IF(C3=1,5,IF(C3=2,3,IF(C3=3,2,IF(C3=4,1," "))))," ")</f>
        <v>1</v>
      </c>
    </row>
    <row r="4" spans="1:9" ht="30.75" customHeight="1" x14ac:dyDescent="0.2">
      <c r="A4" s="3" t="s">
        <v>88</v>
      </c>
      <c r="B4" s="57"/>
      <c r="C4" s="58"/>
      <c r="D4" s="59"/>
      <c r="E4">
        <f>IFERROR(IF(C3=1,5,IF(C3=2,3,IF(C3=3,2,IF(C3=4,1," "))))," ")</f>
        <v>1</v>
      </c>
    </row>
    <row r="5" spans="1:9" ht="30.75" customHeight="1" x14ac:dyDescent="0.2">
      <c r="A5" s="3" t="s">
        <v>110</v>
      </c>
      <c r="B5" s="60">
        <v>17.45</v>
      </c>
      <c r="C5" s="61">
        <f t="shared" ref="C5" si="0">IFERROR(RANK(B5,$B$3:$B$22,1)," ")</f>
        <v>1</v>
      </c>
      <c r="D5" s="62">
        <f t="shared" ref="D5" si="1">IFERROR(IF(C5=1,$E$1,IF(C5=2,$F$1,IF(C5=3,$G$1,IF(C5=4,$H$1,IF(C5=5,$I$1," ")))))," ")</f>
        <v>200</v>
      </c>
      <c r="E5">
        <f t="shared" ref="E5:E21" si="2">IFERROR(IF(C5=1,5,IF(C5=2,3,IF(C5=3,2,IF(C5=4,1," "))))," ")</f>
        <v>5</v>
      </c>
    </row>
    <row r="6" spans="1:9" ht="30.75" customHeight="1" x14ac:dyDescent="0.2">
      <c r="A6" s="1" t="s">
        <v>109</v>
      </c>
      <c r="B6" s="60"/>
      <c r="C6" s="61"/>
      <c r="D6" s="62"/>
      <c r="E6">
        <f>IFERROR(IF(C5=1,5,IF(C5=2,3,IF(C5=3,2,IF(C5=4,1," "))))," ")</f>
        <v>5</v>
      </c>
    </row>
    <row r="7" spans="1:9" ht="30.75" customHeight="1" x14ac:dyDescent="0.2">
      <c r="A7" s="3" t="s">
        <v>104</v>
      </c>
      <c r="B7" s="57">
        <v>21.65</v>
      </c>
      <c r="C7" s="58">
        <f t="shared" ref="C7" si="3">IFERROR(RANK(B7,$B$3:$B$22,1)," ")</f>
        <v>2</v>
      </c>
      <c r="D7" s="59">
        <f t="shared" ref="D7" si="4">IFERROR(IF(C7=1,$E$1,IF(C7=2,$F$1,IF(C7=3,$G$1,IF(C7=4,$H$1,IF(C7=5,$I$1," ")))))," ")</f>
        <v>120</v>
      </c>
      <c r="E7">
        <f t="shared" si="2"/>
        <v>3</v>
      </c>
    </row>
    <row r="8" spans="1:9" ht="30.75" customHeight="1" x14ac:dyDescent="0.2">
      <c r="A8" s="3" t="s">
        <v>108</v>
      </c>
      <c r="B8" s="57"/>
      <c r="C8" s="58"/>
      <c r="D8" s="59"/>
      <c r="E8">
        <f>IFERROR(IF(C7=1,5,IF(C7=2,3,IF(C7=3,2,IF(C7=4,1," "))))," ")</f>
        <v>3</v>
      </c>
    </row>
    <row r="9" spans="1:9" ht="30.75" customHeight="1" x14ac:dyDescent="0.2">
      <c r="A9" s="4" t="s">
        <v>82</v>
      </c>
      <c r="B9" s="60">
        <v>22.8</v>
      </c>
      <c r="C9" s="61">
        <f t="shared" ref="C9" si="5">IFERROR(RANK(B9,$B$3:$B$22,1)," ")</f>
        <v>3</v>
      </c>
      <c r="D9" s="62">
        <f t="shared" ref="D9" si="6">IFERROR(IF(C9=1,$E$1,IF(C9=2,$F$1,IF(C9=3,$G$1,IF(C9=4,$H$1,IF(C9=5,$I$1," ")))))," ")</f>
        <v>80</v>
      </c>
      <c r="E9">
        <f t="shared" si="2"/>
        <v>2</v>
      </c>
    </row>
    <row r="10" spans="1:9" ht="30.75" customHeight="1" x14ac:dyDescent="0.2">
      <c r="A10" s="4" t="s">
        <v>106</v>
      </c>
      <c r="B10" s="60"/>
      <c r="C10" s="61"/>
      <c r="D10" s="62"/>
      <c r="E10">
        <f>IFERROR(IF(C9=1,5,IF(C9=2,3,IF(C9=3,2,IF(C9=4,1," "))))," ")</f>
        <v>2</v>
      </c>
    </row>
    <row r="11" spans="1:9" ht="30.75" customHeight="1" x14ac:dyDescent="0.2">
      <c r="A11" s="3"/>
      <c r="B11" s="57"/>
      <c r="C11" s="58" t="str">
        <f t="shared" ref="C11" si="7">IFERROR(RANK(B11,$B$3:$B$22,1)," ")</f>
        <v xml:space="preserve"> </v>
      </c>
      <c r="D11" s="59" t="str">
        <f t="shared" ref="D11" si="8">IFERROR(IF(C11=1,$E$1,IF(C11=2,$F$1,IF(C11=3,$G$1,IF(C11=4,$H$1,IF(C11=5,$I$1," ")))))," ")</f>
        <v xml:space="preserve"> </v>
      </c>
      <c r="E11" t="str">
        <f t="shared" si="2"/>
        <v xml:space="preserve"> </v>
      </c>
    </row>
    <row r="12" spans="1:9" ht="30.75" customHeight="1" x14ac:dyDescent="0.2">
      <c r="A12" s="3"/>
      <c r="B12" s="57"/>
      <c r="C12" s="58"/>
      <c r="D12" s="59"/>
      <c r="E12" t="str">
        <f>IFERROR(IF(C11=1,5,IF(C11=2,3,IF(C11=3,2,IF(C11=4,1," "))))," ")</f>
        <v xml:space="preserve"> </v>
      </c>
    </row>
    <row r="13" spans="1:9" ht="30.75" customHeight="1" x14ac:dyDescent="0.2">
      <c r="A13" s="1"/>
      <c r="B13" s="60"/>
      <c r="C13" s="61" t="str">
        <f t="shared" ref="C13" si="9">IFERROR(RANK(B13,$B$3:$B$22,1)," ")</f>
        <v xml:space="preserve"> </v>
      </c>
      <c r="D13" s="62" t="str">
        <f t="shared" ref="D13" si="10">IFERROR(IF(C13=1,$E$1,IF(C13=2,$F$1,IF(C13=3,$G$1,IF(C13=4,$H$1,IF(C13=5,$I$1," ")))))," ")</f>
        <v xml:space="preserve"> </v>
      </c>
      <c r="E13" t="str">
        <f t="shared" si="2"/>
        <v xml:space="preserve"> </v>
      </c>
    </row>
    <row r="14" spans="1:9" ht="30.75" customHeight="1" x14ac:dyDescent="0.2">
      <c r="A14" s="1"/>
      <c r="B14" s="60"/>
      <c r="C14" s="61"/>
      <c r="D14" s="62"/>
      <c r="E14" t="str">
        <f>IFERROR(IF(C13=1,5,IF(C13=2,3,IF(C13=3,2,IF(C13=4,1," "))))," ")</f>
        <v xml:space="preserve"> </v>
      </c>
    </row>
    <row r="15" spans="1:9" ht="30.75" customHeight="1" x14ac:dyDescent="0.2">
      <c r="A15" s="3"/>
      <c r="B15" s="57"/>
      <c r="C15" s="58" t="str">
        <f t="shared" ref="C15" si="11">IFERROR(RANK(B15,$B$3:$B$22,1)," ")</f>
        <v xml:space="preserve"> </v>
      </c>
      <c r="D15" s="59" t="str">
        <f t="shared" ref="D15" si="12">IFERROR(IF(C15=1,$E$1,IF(C15=2,$F$1,IF(C15=3,$G$1,IF(C15=4,$H$1,IF(C15=5,$I$1," ")))))," ")</f>
        <v xml:space="preserve"> </v>
      </c>
      <c r="E15" t="str">
        <f t="shared" si="2"/>
        <v xml:space="preserve"> </v>
      </c>
    </row>
    <row r="16" spans="1:9" ht="30.75" customHeight="1" x14ac:dyDescent="0.2">
      <c r="A16" s="3"/>
      <c r="B16" s="57"/>
      <c r="C16" s="58"/>
      <c r="D16" s="59"/>
      <c r="E16" t="str">
        <f>IFERROR(IF(C15=1,5,IF(C15=2,3,IF(C15=3,2,IF(C15=4,1," "))))," ")</f>
        <v xml:space="preserve"> </v>
      </c>
    </row>
    <row r="17" spans="1:5" ht="30.75" customHeight="1" x14ac:dyDescent="0.2">
      <c r="A17" s="4"/>
      <c r="B17" s="60"/>
      <c r="C17" s="61" t="str">
        <f t="shared" ref="C17" si="13">IFERROR(RANK(B17,$B$3:$B$22,1)," ")</f>
        <v xml:space="preserve"> </v>
      </c>
      <c r="D17" s="62" t="str">
        <f t="shared" ref="D17" si="14">IFERROR(IF(C17=1,$E$1,IF(C17=2,$F$1,IF(C17=3,$G$1,IF(C17=4,$H$1,IF(C17=5,$I$1," ")))))," ")</f>
        <v xml:space="preserve"> </v>
      </c>
      <c r="E17" t="str">
        <f t="shared" si="2"/>
        <v xml:space="preserve"> </v>
      </c>
    </row>
    <row r="18" spans="1:5" ht="30.75" customHeight="1" x14ac:dyDescent="0.2">
      <c r="A18" s="4"/>
      <c r="B18" s="60"/>
      <c r="C18" s="61"/>
      <c r="D18" s="62"/>
      <c r="E18" t="str">
        <f>IFERROR(IF(C17=1,5,IF(C17=2,3,IF(C17=3,2,IF(C17=4,1," "))))," ")</f>
        <v xml:space="preserve"> </v>
      </c>
    </row>
    <row r="19" spans="1:5" ht="30.75" customHeight="1" x14ac:dyDescent="0.2">
      <c r="A19" s="3"/>
      <c r="B19" s="57"/>
      <c r="C19" s="58" t="str">
        <f t="shared" ref="C19" si="15">IFERROR(RANK(B19,$B$3:$B$22,1)," ")</f>
        <v xml:space="preserve"> </v>
      </c>
      <c r="D19" s="59" t="str">
        <f t="shared" ref="D19" si="16">IFERROR(IF(C19=1,$E$1,IF(C19=2,$F$1,IF(C19=3,$G$1,IF(C19=4,$H$1,IF(C19=5,$I$1," ")))))," ")</f>
        <v xml:space="preserve"> </v>
      </c>
      <c r="E19" t="str">
        <f t="shared" si="2"/>
        <v xml:space="preserve"> </v>
      </c>
    </row>
    <row r="20" spans="1:5" ht="30.75" customHeight="1" x14ac:dyDescent="0.2">
      <c r="A20" s="3"/>
      <c r="B20" s="57"/>
      <c r="C20" s="58"/>
      <c r="D20" s="59"/>
      <c r="E20" t="str">
        <f>IFERROR(IF(C19=1,5,IF(C19=2,3,IF(C19=3,2,IF(C19=4,1," "))))," ")</f>
        <v xml:space="preserve"> </v>
      </c>
    </row>
    <row r="21" spans="1:5" ht="30.75" customHeight="1" x14ac:dyDescent="0.2">
      <c r="A21" s="4"/>
      <c r="B21" s="60"/>
      <c r="C21" s="61" t="str">
        <f t="shared" ref="C21" si="17">IFERROR(RANK(B21,$B$3:$B$22,1)," ")</f>
        <v xml:space="preserve"> </v>
      </c>
      <c r="D21" s="62" t="str">
        <f t="shared" ref="D21" si="18">IFERROR(IF(C21=1,$E$1,IF(C21=2,$F$1,IF(C21=3,$G$1,IF(C21=4,$H$1,IF(C21=5,$I$1," ")))))," ")</f>
        <v xml:space="preserve"> </v>
      </c>
      <c r="E21" t="str">
        <f t="shared" si="2"/>
        <v xml:space="preserve"> </v>
      </c>
    </row>
    <row r="22" spans="1:5" ht="30.75" customHeight="1" x14ac:dyDescent="0.2">
      <c r="A22" s="1"/>
      <c r="B22" s="60"/>
      <c r="C22" s="61"/>
      <c r="D22" s="62"/>
      <c r="E22" t="str">
        <f>IFERROR(IF(C21=1,5,IF(C21=2,3,IF(C21=3,2,IF(C21=4,1," "))))," ")</f>
        <v xml:space="preserve"> </v>
      </c>
    </row>
  </sheetData>
  <autoFilter ref="A2:D22" xr:uid="{5E2CAD99-8C36-4779-A417-ABA862F27D12}"/>
  <mergeCells count="30">
    <mergeCell ref="B19:B20"/>
    <mergeCell ref="C19:C20"/>
    <mergeCell ref="D19:D20"/>
    <mergeCell ref="B21:B22"/>
    <mergeCell ref="C21:C22"/>
    <mergeCell ref="D21:D22"/>
    <mergeCell ref="B15:B16"/>
    <mergeCell ref="C15:C16"/>
    <mergeCell ref="D15:D16"/>
    <mergeCell ref="B17:B18"/>
    <mergeCell ref="C17:C18"/>
    <mergeCell ref="D17:D18"/>
    <mergeCell ref="B11:B12"/>
    <mergeCell ref="C11:C12"/>
    <mergeCell ref="D11:D12"/>
    <mergeCell ref="B13:B14"/>
    <mergeCell ref="C13:C14"/>
    <mergeCell ref="D13:D14"/>
    <mergeCell ref="B7:B8"/>
    <mergeCell ref="C7:C8"/>
    <mergeCell ref="D7:D8"/>
    <mergeCell ref="B9:B10"/>
    <mergeCell ref="C9:C10"/>
    <mergeCell ref="D9:D10"/>
    <mergeCell ref="B3:B4"/>
    <mergeCell ref="C3:C4"/>
    <mergeCell ref="D3:D4"/>
    <mergeCell ref="B5:B6"/>
    <mergeCell ref="C5:C6"/>
    <mergeCell ref="D5:D6"/>
  </mergeCells>
  <pageMargins left="0.5" right="0.5" top="0.75" bottom="0.75" header="0.3" footer="0.3"/>
  <pageSetup orientation="portrait" horizont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22"/>
  <sheetViews>
    <sheetView zoomScaleNormal="100" workbookViewId="0">
      <selection activeCell="B8" sqref="B8"/>
    </sheetView>
  </sheetViews>
  <sheetFormatPr baseColWidth="10" defaultColWidth="9.1640625" defaultRowHeight="15" x14ac:dyDescent="0.2"/>
  <cols>
    <col min="1" max="1" width="38.6640625" customWidth="1"/>
    <col min="2" max="3" width="18.6640625" customWidth="1"/>
    <col min="4" max="4" width="14.6640625" customWidth="1"/>
    <col min="5" max="5" width="10.6640625" customWidth="1"/>
  </cols>
  <sheetData>
    <row r="1" spans="1:9" ht="43.5" customHeight="1" x14ac:dyDescent="0.55000000000000004">
      <c r="A1" s="64" t="s">
        <v>10</v>
      </c>
      <c r="B1" s="64"/>
      <c r="C1" s="64"/>
      <c r="E1" s="35">
        <v>200</v>
      </c>
      <c r="F1" s="35">
        <v>120</v>
      </c>
      <c r="G1" s="35">
        <v>80</v>
      </c>
      <c r="H1" s="35">
        <v>60</v>
      </c>
      <c r="I1" s="35">
        <v>40</v>
      </c>
    </row>
    <row r="2" spans="1:9" ht="30.75" customHeight="1" x14ac:dyDescent="0.2">
      <c r="A2" s="11" t="s">
        <v>0</v>
      </c>
      <c r="B2" s="15" t="s">
        <v>1</v>
      </c>
      <c r="C2" s="15" t="s">
        <v>2</v>
      </c>
      <c r="D2" s="16" t="s">
        <v>3</v>
      </c>
    </row>
    <row r="3" spans="1:9" ht="30.75" customHeight="1" x14ac:dyDescent="0.2">
      <c r="A3" s="4" t="s">
        <v>112</v>
      </c>
      <c r="B3" s="17">
        <v>47.9</v>
      </c>
      <c r="C3" s="13">
        <f t="shared" ref="C3:C22" si="0">IFERROR(RANK(B3,$B$3:$B$22,1)," ")</f>
        <v>4</v>
      </c>
      <c r="D3" s="44">
        <f>IFERROR(IF(Table18[[#This Row],[PLACING]]=1,$E$1,IF(Table18[[#This Row],[PLACING]]=2,$F$1,IF(Table18[[#This Row],[PLACING]]=3,$G$1,IF(Table18[[#This Row],[PLACING]]=4,$H$1,IF(Table18[[#This Row],[PLACING]]=5,$I$1," ")))))," ")</f>
        <v>60</v>
      </c>
      <c r="E3">
        <f>IFERROR(IF(C3=1,5,IF(C3=2,3,IF(C3=3,2,IF(C3=4,1," "))))," ")</f>
        <v>1</v>
      </c>
    </row>
    <row r="4" spans="1:9" ht="30.75" customHeight="1" x14ac:dyDescent="0.2">
      <c r="A4" s="4" t="s">
        <v>104</v>
      </c>
      <c r="B4" s="17"/>
      <c r="C4" s="13" t="str">
        <f t="shared" si="0"/>
        <v xml:space="preserve"> </v>
      </c>
      <c r="D4" s="44" t="str">
        <f>IFERROR(IF(Table18[[#This Row],[PLACING]]=1,$E$1,IF(Table18[[#This Row],[PLACING]]=2,$F$1,IF(Table18[[#This Row],[PLACING]]=3,$G$1,IF(Table18[[#This Row],[PLACING]]=4,$H$1,IF(Table18[[#This Row],[PLACING]]=5,$I$1," ")))))," ")</f>
        <v xml:space="preserve"> </v>
      </c>
      <c r="E4" t="str">
        <f t="shared" ref="E4:E22" si="1">IFERROR(IF(C4=1,5,IF(C4=2,3,IF(C4=3,2,IF(C4=4,1," "))))," ")</f>
        <v xml:space="preserve"> </v>
      </c>
    </row>
    <row r="5" spans="1:9" ht="30.75" customHeight="1" x14ac:dyDescent="0.2">
      <c r="A5" s="4" t="s">
        <v>113</v>
      </c>
      <c r="B5" s="17">
        <v>35.21</v>
      </c>
      <c r="C5" s="13">
        <f t="shared" si="0"/>
        <v>1</v>
      </c>
      <c r="D5" s="44">
        <f>IFERROR(IF(Table18[[#This Row],[PLACING]]=1,$E$1,IF(Table18[[#This Row],[PLACING]]=2,$F$1,IF(Table18[[#This Row],[PLACING]]=3,$G$1,IF(Table18[[#This Row],[PLACING]]=4,$H$1,IF(Table18[[#This Row],[PLACING]]=5,$I$1," ")))))," ")</f>
        <v>200</v>
      </c>
      <c r="E5">
        <f t="shared" si="1"/>
        <v>5</v>
      </c>
    </row>
    <row r="6" spans="1:9" ht="30.75" customHeight="1" x14ac:dyDescent="0.2">
      <c r="A6" s="4" t="s">
        <v>88</v>
      </c>
      <c r="B6" s="17">
        <v>42.49</v>
      </c>
      <c r="C6" s="13">
        <f t="shared" si="0"/>
        <v>2</v>
      </c>
      <c r="D6" s="44">
        <f>IFERROR(IF(Table18[[#This Row],[PLACING]]=1,$E$1,IF(Table18[[#This Row],[PLACING]]=2,$F$1,IF(Table18[[#This Row],[PLACING]]=3,$G$1,IF(Table18[[#This Row],[PLACING]]=4,$H$1,IF(Table18[[#This Row],[PLACING]]=5,$I$1," ")))))," ")</f>
        <v>120</v>
      </c>
      <c r="E6">
        <f t="shared" si="1"/>
        <v>3</v>
      </c>
    </row>
    <row r="7" spans="1:9" ht="30.75" customHeight="1" x14ac:dyDescent="0.2">
      <c r="A7" s="4" t="s">
        <v>105</v>
      </c>
      <c r="B7" s="17">
        <v>43.31</v>
      </c>
      <c r="C7" s="13">
        <f t="shared" si="0"/>
        <v>3</v>
      </c>
      <c r="D7" s="44">
        <f>IFERROR(IF(Table18[[#This Row],[PLACING]]=1,$E$1,IF(Table18[[#This Row],[PLACING]]=2,$F$1,IF(Table18[[#This Row],[PLACING]]=3,$G$1,IF(Table18[[#This Row],[PLACING]]=4,$H$1,IF(Table18[[#This Row],[PLACING]]=5,$I$1," ")))))," ")</f>
        <v>80</v>
      </c>
      <c r="E7">
        <f t="shared" si="1"/>
        <v>2</v>
      </c>
    </row>
    <row r="8" spans="1:9" ht="30.75" customHeight="1" x14ac:dyDescent="0.2">
      <c r="A8" s="4"/>
      <c r="B8" s="17"/>
      <c r="C8" s="13" t="str">
        <f t="shared" si="0"/>
        <v xml:space="preserve"> </v>
      </c>
      <c r="D8" s="44" t="str">
        <f>IFERROR(IF(Table18[[#This Row],[PLACING]]=1,$E$1,IF(Table18[[#This Row],[PLACING]]=2,$F$1,IF(Table18[[#This Row],[PLACING]]=3,$G$1,IF(Table18[[#This Row],[PLACING]]=4,$H$1,IF(Table18[[#This Row],[PLACING]]=5,$I$1," ")))))," ")</f>
        <v xml:space="preserve"> </v>
      </c>
      <c r="E8" t="str">
        <f t="shared" si="1"/>
        <v xml:space="preserve"> </v>
      </c>
    </row>
    <row r="9" spans="1:9" ht="30.75" customHeight="1" x14ac:dyDescent="0.2">
      <c r="A9" s="4"/>
      <c r="B9" s="18"/>
      <c r="C9" s="13" t="str">
        <f t="shared" si="0"/>
        <v xml:space="preserve"> </v>
      </c>
      <c r="D9" s="44" t="str">
        <f>IFERROR(IF(Table18[[#This Row],[PLACING]]=1,$E$1,IF(Table18[[#This Row],[PLACING]]=2,$F$1,IF(Table18[[#This Row],[PLACING]]=3,$G$1,IF(Table18[[#This Row],[PLACING]]=4,$H$1,IF(Table18[[#This Row],[PLACING]]=5,$I$1," ")))))," ")</f>
        <v xml:space="preserve"> </v>
      </c>
      <c r="E9" t="str">
        <f t="shared" si="1"/>
        <v xml:space="preserve"> </v>
      </c>
    </row>
    <row r="10" spans="1:9" ht="30.75" customHeight="1" x14ac:dyDescent="0.2">
      <c r="A10" s="4"/>
      <c r="B10" s="18"/>
      <c r="C10" s="13" t="str">
        <f t="shared" si="0"/>
        <v xml:space="preserve"> </v>
      </c>
      <c r="D10" s="44" t="str">
        <f>IFERROR(IF(Table18[[#This Row],[PLACING]]=1,$E$1,IF(Table18[[#This Row],[PLACING]]=2,$F$1,IF(Table18[[#This Row],[PLACING]]=3,$G$1,IF(Table18[[#This Row],[PLACING]]=4,$H$1,IF(Table18[[#This Row],[PLACING]]=5,$I$1," ")))))," ")</f>
        <v xml:space="preserve"> </v>
      </c>
      <c r="E10" t="str">
        <f t="shared" si="1"/>
        <v xml:space="preserve"> </v>
      </c>
    </row>
    <row r="11" spans="1:9" ht="30.75" customHeight="1" x14ac:dyDescent="0.2">
      <c r="A11" s="4"/>
      <c r="B11" s="18"/>
      <c r="C11" s="13" t="str">
        <f t="shared" si="0"/>
        <v xml:space="preserve"> </v>
      </c>
      <c r="D11" s="44" t="str">
        <f>IFERROR(IF(Table18[[#This Row],[PLACING]]=1,$E$1,IF(Table18[[#This Row],[PLACING]]=2,$F$1,IF(Table18[[#This Row],[PLACING]]=3,$G$1,IF(Table18[[#This Row],[PLACING]]=4,$H$1,IF(Table18[[#This Row],[PLACING]]=5,$I$1," ")))))," ")</f>
        <v xml:space="preserve"> </v>
      </c>
      <c r="E11" t="str">
        <f t="shared" si="1"/>
        <v xml:space="preserve"> </v>
      </c>
    </row>
    <row r="12" spans="1:9" ht="30.75" customHeight="1" x14ac:dyDescent="0.2">
      <c r="A12" s="4"/>
      <c r="B12" s="18"/>
      <c r="C12" s="13" t="str">
        <f t="shared" si="0"/>
        <v xml:space="preserve"> </v>
      </c>
      <c r="D12" s="44" t="str">
        <f>IFERROR(IF(Table18[[#This Row],[PLACING]]=1,$E$1,IF(Table18[[#This Row],[PLACING]]=2,$F$1,IF(Table18[[#This Row],[PLACING]]=3,$G$1,IF(Table18[[#This Row],[PLACING]]=4,$H$1,IF(Table18[[#This Row],[PLACING]]=5,$I$1," ")))))," ")</f>
        <v xml:space="preserve"> </v>
      </c>
      <c r="E12" t="str">
        <f t="shared" si="1"/>
        <v xml:space="preserve"> </v>
      </c>
    </row>
    <row r="13" spans="1:9" ht="30.75" customHeight="1" x14ac:dyDescent="0.2">
      <c r="A13" s="4"/>
      <c r="B13" s="18"/>
      <c r="C13" s="13" t="str">
        <f t="shared" si="0"/>
        <v xml:space="preserve"> </v>
      </c>
      <c r="D13" s="44" t="str">
        <f>IFERROR(IF(Table18[[#This Row],[PLACING]]=1,$E$1,IF(Table18[[#This Row],[PLACING]]=2,$F$1,IF(Table18[[#This Row],[PLACING]]=3,$G$1,IF(Table18[[#This Row],[PLACING]]=4,$H$1,IF(Table18[[#This Row],[PLACING]]=5,$I$1," ")))))," ")</f>
        <v xml:space="preserve"> </v>
      </c>
      <c r="E13" t="str">
        <f t="shared" si="1"/>
        <v xml:space="preserve"> </v>
      </c>
    </row>
    <row r="14" spans="1:9" ht="30.75" customHeight="1" x14ac:dyDescent="0.2">
      <c r="A14" s="4"/>
      <c r="B14" s="18"/>
      <c r="C14" s="13" t="str">
        <f t="shared" si="0"/>
        <v xml:space="preserve"> </v>
      </c>
      <c r="D14" s="44" t="str">
        <f>IFERROR(IF(Table18[[#This Row],[PLACING]]=1,$E$1,IF(Table18[[#This Row],[PLACING]]=2,$F$1,IF(Table18[[#This Row],[PLACING]]=3,$G$1,IF(Table18[[#This Row],[PLACING]]=4,$H$1,IF(Table18[[#This Row],[PLACING]]=5,$I$1," ")))))," ")</f>
        <v xml:space="preserve"> </v>
      </c>
      <c r="E14" t="str">
        <f t="shared" si="1"/>
        <v xml:space="preserve"> </v>
      </c>
    </row>
    <row r="15" spans="1:9" ht="30.75" customHeight="1" x14ac:dyDescent="0.2">
      <c r="A15" s="4"/>
      <c r="B15" s="18"/>
      <c r="C15" s="13" t="str">
        <f t="shared" si="0"/>
        <v xml:space="preserve"> </v>
      </c>
      <c r="D15" s="44" t="str">
        <f>IFERROR(IF(Table18[[#This Row],[PLACING]]=1,$E$1,IF(Table18[[#This Row],[PLACING]]=2,$F$1,IF(Table18[[#This Row],[PLACING]]=3,$G$1,IF(Table18[[#This Row],[PLACING]]=4,$H$1,IF(Table18[[#This Row],[PLACING]]=5,$I$1," ")))))," ")</f>
        <v xml:space="preserve"> </v>
      </c>
      <c r="E15" t="str">
        <f t="shared" si="1"/>
        <v xml:space="preserve"> </v>
      </c>
    </row>
    <row r="16" spans="1:9" ht="30.75" customHeight="1" x14ac:dyDescent="0.2">
      <c r="A16" s="4"/>
      <c r="B16" s="18"/>
      <c r="C16" s="13" t="str">
        <f t="shared" si="0"/>
        <v xml:space="preserve"> </v>
      </c>
      <c r="D16" s="44" t="str">
        <f>IFERROR(IF(Table18[[#This Row],[PLACING]]=1,$E$1,IF(Table18[[#This Row],[PLACING]]=2,$F$1,IF(Table18[[#This Row],[PLACING]]=3,$G$1,IF(Table18[[#This Row],[PLACING]]=4,$H$1,IF(Table18[[#This Row],[PLACING]]=5,$I$1," ")))))," ")</f>
        <v xml:space="preserve"> </v>
      </c>
      <c r="E16" t="str">
        <f t="shared" si="1"/>
        <v xml:space="preserve"> </v>
      </c>
    </row>
    <row r="17" spans="1:5" ht="30.75" customHeight="1" x14ac:dyDescent="0.2">
      <c r="A17" s="4"/>
      <c r="B17" s="18"/>
      <c r="C17" s="13" t="str">
        <f t="shared" si="0"/>
        <v xml:space="preserve"> </v>
      </c>
      <c r="D17" s="44" t="str">
        <f>IFERROR(IF(Table18[[#This Row],[PLACING]]=1,$E$1,IF(Table18[[#This Row],[PLACING]]=2,$F$1,IF(Table18[[#This Row],[PLACING]]=3,$G$1,IF(Table18[[#This Row],[PLACING]]=4,$H$1,IF(Table18[[#This Row],[PLACING]]=5,$I$1," ")))))," ")</f>
        <v xml:space="preserve"> </v>
      </c>
      <c r="E17" t="str">
        <f t="shared" si="1"/>
        <v xml:space="preserve"> </v>
      </c>
    </row>
    <row r="18" spans="1:5" ht="30.75" customHeight="1" x14ac:dyDescent="0.2">
      <c r="A18" s="4"/>
      <c r="B18" s="18"/>
      <c r="C18" s="13" t="str">
        <f t="shared" si="0"/>
        <v xml:space="preserve"> </v>
      </c>
      <c r="D18" s="44" t="str">
        <f>IFERROR(IF(Table18[[#This Row],[PLACING]]=1,$E$1,IF(Table18[[#This Row],[PLACING]]=2,$F$1,IF(Table18[[#This Row],[PLACING]]=3,$G$1,IF(Table18[[#This Row],[PLACING]]=4,$H$1,IF(Table18[[#This Row],[PLACING]]=5,$I$1," ")))))," ")</f>
        <v xml:space="preserve"> </v>
      </c>
      <c r="E18" t="str">
        <f t="shared" si="1"/>
        <v xml:space="preserve"> </v>
      </c>
    </row>
    <row r="19" spans="1:5" ht="30.75" customHeight="1" x14ac:dyDescent="0.2">
      <c r="A19" s="4"/>
      <c r="B19" s="18"/>
      <c r="C19" s="13" t="str">
        <f t="shared" si="0"/>
        <v xml:space="preserve"> </v>
      </c>
      <c r="D19" s="44" t="str">
        <f>IFERROR(IF(Table18[[#This Row],[PLACING]]=1,$E$1,IF(Table18[[#This Row],[PLACING]]=2,$F$1,IF(Table18[[#This Row],[PLACING]]=3,$G$1,IF(Table18[[#This Row],[PLACING]]=4,$H$1,IF(Table18[[#This Row],[PLACING]]=5,$I$1," ")))))," ")</f>
        <v xml:space="preserve"> </v>
      </c>
      <c r="E19" t="str">
        <f t="shared" si="1"/>
        <v xml:space="preserve"> </v>
      </c>
    </row>
    <row r="20" spans="1:5" ht="30.75" customHeight="1" x14ac:dyDescent="0.2">
      <c r="A20" s="4"/>
      <c r="B20" s="18"/>
      <c r="C20" s="13" t="str">
        <f t="shared" si="0"/>
        <v xml:space="preserve"> </v>
      </c>
      <c r="D20" s="44" t="str">
        <f>IFERROR(IF(Table18[[#This Row],[PLACING]]=1,$E$1,IF(Table18[[#This Row],[PLACING]]=2,$F$1,IF(Table18[[#This Row],[PLACING]]=3,$G$1,IF(Table18[[#This Row],[PLACING]]=4,$H$1,IF(Table18[[#This Row],[PLACING]]=5,$I$1," ")))))," ")</f>
        <v xml:space="preserve"> </v>
      </c>
      <c r="E20" t="str">
        <f t="shared" si="1"/>
        <v xml:space="preserve"> </v>
      </c>
    </row>
    <row r="21" spans="1:5" ht="30.75" customHeight="1" x14ac:dyDescent="0.2">
      <c r="A21" s="4"/>
      <c r="B21" s="18"/>
      <c r="C21" s="13" t="str">
        <f t="shared" si="0"/>
        <v xml:space="preserve"> </v>
      </c>
      <c r="D21" s="44" t="str">
        <f>IFERROR(IF(Table18[[#This Row],[PLACING]]=1,$E$1,IF(Table18[[#This Row],[PLACING]]=2,$F$1,IF(Table18[[#This Row],[PLACING]]=3,$G$1,IF(Table18[[#This Row],[PLACING]]=4,$H$1,IF(Table18[[#This Row],[PLACING]]=5,$I$1," ")))))," ")</f>
        <v xml:space="preserve"> </v>
      </c>
      <c r="E21" t="str">
        <f t="shared" si="1"/>
        <v xml:space="preserve"> </v>
      </c>
    </row>
    <row r="22" spans="1:5" ht="30.75" customHeight="1" x14ac:dyDescent="0.2">
      <c r="A22" s="4"/>
      <c r="B22" s="18"/>
      <c r="C22" s="13" t="str">
        <f t="shared" si="0"/>
        <v xml:space="preserve"> </v>
      </c>
      <c r="D22" s="44" t="str">
        <f>IFERROR(IF(Table18[[#This Row],[PLACING]]=1,$E$1,IF(Table18[[#This Row],[PLACING]]=2,$F$1,IF(Table18[[#This Row],[PLACING]]=3,$G$1,IF(Table18[[#This Row],[PLACING]]=4,$H$1,IF(Table18[[#This Row],[PLACING]]=5,$I$1," ")))))," ")</f>
        <v xml:space="preserve"> </v>
      </c>
      <c r="E22" t="str">
        <f t="shared" si="1"/>
        <v xml:space="preserve"> </v>
      </c>
    </row>
  </sheetData>
  <mergeCells count="1">
    <mergeCell ref="A1:C1"/>
  </mergeCells>
  <pageMargins left="0.5" right="0.5" top="0.75" bottom="0.75" header="0.3" footer="0.3"/>
  <pageSetup orientation="portrait" horizontalDpi="4294967293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43C8C-902E-462C-B560-B8A382381921}">
  <sheetPr>
    <pageSetUpPr fitToPage="1"/>
  </sheetPr>
  <dimension ref="A1:I22"/>
  <sheetViews>
    <sheetView zoomScaleNormal="100" workbookViewId="0">
      <selection activeCell="A8" sqref="A8"/>
    </sheetView>
  </sheetViews>
  <sheetFormatPr baseColWidth="10" defaultColWidth="9.1640625" defaultRowHeight="15" x14ac:dyDescent="0.2"/>
  <cols>
    <col min="1" max="1" width="38.6640625" customWidth="1"/>
    <col min="2" max="3" width="18.6640625" customWidth="1"/>
    <col min="4" max="4" width="14.6640625" customWidth="1"/>
    <col min="5" max="5" width="10.6640625" customWidth="1"/>
  </cols>
  <sheetData>
    <row r="1" spans="1:9" ht="43.5" customHeight="1" x14ac:dyDescent="0.55000000000000004">
      <c r="A1" s="63" t="s">
        <v>30</v>
      </c>
      <c r="B1" s="63"/>
      <c r="C1" s="63"/>
      <c r="D1" s="63"/>
      <c r="E1" s="35">
        <v>300</v>
      </c>
      <c r="F1" s="35">
        <v>120</v>
      </c>
      <c r="G1" s="35">
        <v>80</v>
      </c>
      <c r="H1" s="35">
        <v>60</v>
      </c>
      <c r="I1" s="35">
        <v>40</v>
      </c>
    </row>
    <row r="2" spans="1:9" ht="30.75" customHeight="1" x14ac:dyDescent="0.2">
      <c r="A2" s="11" t="s">
        <v>0</v>
      </c>
      <c r="B2" s="15" t="s">
        <v>1</v>
      </c>
      <c r="C2" s="15" t="s">
        <v>2</v>
      </c>
      <c r="D2" s="16" t="s">
        <v>3</v>
      </c>
    </row>
    <row r="3" spans="1:9" ht="30.75" customHeight="1" x14ac:dyDescent="0.2">
      <c r="A3" s="4" t="s">
        <v>104</v>
      </c>
      <c r="B3" s="17"/>
      <c r="C3" s="13" t="str">
        <f t="shared" ref="C3:C22" si="0">IFERROR(RANK(B3,$B$3:$B$22,1)," ")</f>
        <v xml:space="preserve"> </v>
      </c>
      <c r="D3" s="44" t="str">
        <f>IFERROR(IF(Table1628[[#This Row],[PLACING]]=1,$E$1,IF(Table1628[[#This Row],[PLACING]]=2,$F$1,IF(Table1628[[#This Row],[PLACING]]=3,$G$1,IF(Table1628[[#This Row],[PLACING]]=4,$H$1,IF(Table1628[[#This Row],[PLACING]]=5,$I$1," ")))))," ")</f>
        <v xml:space="preserve"> </v>
      </c>
      <c r="E3" t="str">
        <f>IFERROR(IF(C3=1,5,IF(C3=2,3,IF(C3=3,2,IF(C3=4,1," "))))," ")</f>
        <v xml:space="preserve"> </v>
      </c>
    </row>
    <row r="4" spans="1:9" ht="30.75" customHeight="1" x14ac:dyDescent="0.2">
      <c r="A4" s="4"/>
      <c r="B4" s="17"/>
      <c r="C4" s="13" t="str">
        <f t="shared" si="0"/>
        <v xml:space="preserve"> </v>
      </c>
      <c r="D4" s="44" t="str">
        <f>IFERROR(IF(Table1628[[#This Row],[PLACING]]=1,$E$1,IF(Table1628[[#This Row],[PLACING]]=2,$F$1,IF(Table1628[[#This Row],[PLACING]]=3,$G$1,IF(Table1628[[#This Row],[PLACING]]=4,$H$1,IF(Table1628[[#This Row],[PLACING]]=5,$I$1," ")))))," ")</f>
        <v xml:space="preserve"> </v>
      </c>
      <c r="E4" t="str">
        <f t="shared" ref="E4:E22" si="1">IFERROR(IF(C4=1,5,IF(C4=2,3,IF(C4=3,2,IF(C4=4,1," "))))," ")</f>
        <v xml:space="preserve"> </v>
      </c>
    </row>
    <row r="5" spans="1:9" ht="30.75" customHeight="1" x14ac:dyDescent="0.2">
      <c r="A5" s="4"/>
      <c r="B5" s="17"/>
      <c r="C5" s="13" t="str">
        <f t="shared" si="0"/>
        <v xml:space="preserve"> </v>
      </c>
      <c r="D5" s="44" t="str">
        <f>IFERROR(IF(Table1628[[#This Row],[PLACING]]=1,$E$1,IF(Table1628[[#This Row],[PLACING]]=2,$F$1,IF(Table1628[[#This Row],[PLACING]]=3,$G$1,IF(Table1628[[#This Row],[PLACING]]=4,$H$1,IF(Table1628[[#This Row],[PLACING]]=5,$I$1," ")))))," ")</f>
        <v xml:space="preserve"> </v>
      </c>
      <c r="E5" t="str">
        <f t="shared" si="1"/>
        <v xml:space="preserve"> </v>
      </c>
    </row>
    <row r="6" spans="1:9" ht="30.75" customHeight="1" x14ac:dyDescent="0.2">
      <c r="A6" s="4"/>
      <c r="B6" s="17"/>
      <c r="C6" s="13" t="str">
        <f t="shared" si="0"/>
        <v xml:space="preserve"> </v>
      </c>
      <c r="D6" s="44" t="str">
        <f>IFERROR(IF(Table1628[[#This Row],[PLACING]]=1,$E$1,IF(Table1628[[#This Row],[PLACING]]=2,$F$1,IF(Table1628[[#This Row],[PLACING]]=3,$G$1,IF(Table1628[[#This Row],[PLACING]]=4,$H$1,IF(Table1628[[#This Row],[PLACING]]=5,$I$1," ")))))," ")</f>
        <v xml:space="preserve"> </v>
      </c>
      <c r="E6" t="str">
        <f t="shared" si="1"/>
        <v xml:space="preserve"> </v>
      </c>
    </row>
    <row r="7" spans="1:9" ht="30.75" customHeight="1" x14ac:dyDescent="0.2">
      <c r="A7" s="4"/>
      <c r="B7" s="17"/>
      <c r="C7" s="13" t="str">
        <f t="shared" si="0"/>
        <v xml:space="preserve"> </v>
      </c>
      <c r="D7" s="44" t="str">
        <f>IFERROR(IF(Table1628[[#This Row],[PLACING]]=1,$E$1,IF(Table1628[[#This Row],[PLACING]]=2,$F$1,IF(Table1628[[#This Row],[PLACING]]=3,$G$1,IF(Table1628[[#This Row],[PLACING]]=4,$H$1,IF(Table1628[[#This Row],[PLACING]]=5,$I$1," ")))))," ")</f>
        <v xml:space="preserve"> </v>
      </c>
      <c r="E7" t="str">
        <f t="shared" si="1"/>
        <v xml:space="preserve"> </v>
      </c>
    </row>
    <row r="8" spans="1:9" ht="30.75" customHeight="1" x14ac:dyDescent="0.2">
      <c r="A8" s="4"/>
      <c r="B8" s="17"/>
      <c r="C8" s="13" t="str">
        <f t="shared" si="0"/>
        <v xml:space="preserve"> </v>
      </c>
      <c r="D8" s="44" t="str">
        <f>IFERROR(IF(Table1628[[#This Row],[PLACING]]=1,$E$1,IF(Table1628[[#This Row],[PLACING]]=2,$F$1,IF(Table1628[[#This Row],[PLACING]]=3,$G$1,IF(Table1628[[#This Row],[PLACING]]=4,$H$1,IF(Table1628[[#This Row],[PLACING]]=5,$I$1," ")))))," ")</f>
        <v xml:space="preserve"> </v>
      </c>
      <c r="E8" t="str">
        <f t="shared" si="1"/>
        <v xml:space="preserve"> </v>
      </c>
    </row>
    <row r="9" spans="1:9" ht="30.75" customHeight="1" x14ac:dyDescent="0.2">
      <c r="A9" s="4"/>
      <c r="B9" s="17"/>
      <c r="C9" s="13" t="str">
        <f t="shared" si="0"/>
        <v xml:space="preserve"> </v>
      </c>
      <c r="D9" s="44" t="str">
        <f>IFERROR(IF(Table1628[[#This Row],[PLACING]]=1,$E$1,IF(Table1628[[#This Row],[PLACING]]=2,$F$1,IF(Table1628[[#This Row],[PLACING]]=3,$G$1,IF(Table1628[[#This Row],[PLACING]]=4,$H$1,IF(Table1628[[#This Row],[PLACING]]=5,$I$1," ")))))," ")</f>
        <v xml:space="preserve"> </v>
      </c>
      <c r="E9" t="str">
        <f t="shared" si="1"/>
        <v xml:space="preserve"> </v>
      </c>
    </row>
    <row r="10" spans="1:9" ht="30.75" customHeight="1" x14ac:dyDescent="0.2">
      <c r="A10" s="4"/>
      <c r="B10" s="17"/>
      <c r="C10" s="13" t="str">
        <f t="shared" si="0"/>
        <v xml:space="preserve"> </v>
      </c>
      <c r="D10" s="44" t="str">
        <f>IFERROR(IF(Table1628[[#This Row],[PLACING]]=1,$E$1,IF(Table1628[[#This Row],[PLACING]]=2,$F$1,IF(Table1628[[#This Row],[PLACING]]=3,$G$1,IF(Table1628[[#This Row],[PLACING]]=4,$H$1,IF(Table1628[[#This Row],[PLACING]]=5,$I$1," ")))))," ")</f>
        <v xml:space="preserve"> </v>
      </c>
      <c r="E10" t="str">
        <f t="shared" si="1"/>
        <v xml:space="preserve"> </v>
      </c>
    </row>
    <row r="11" spans="1:9" ht="30.75" customHeight="1" x14ac:dyDescent="0.2">
      <c r="A11" s="4"/>
      <c r="B11" s="18"/>
      <c r="C11" s="13" t="str">
        <f t="shared" si="0"/>
        <v xml:space="preserve"> </v>
      </c>
      <c r="D11" s="44" t="str">
        <f>IFERROR(IF(Table1628[[#This Row],[PLACING]]=1,$E$1,IF(Table1628[[#This Row],[PLACING]]=2,$F$1,IF(Table1628[[#This Row],[PLACING]]=3,$G$1,IF(Table1628[[#This Row],[PLACING]]=4,$H$1,IF(Table1628[[#This Row],[PLACING]]=5,$I$1," ")))))," ")</f>
        <v xml:space="preserve"> </v>
      </c>
      <c r="E11" t="str">
        <f t="shared" si="1"/>
        <v xml:space="preserve"> </v>
      </c>
    </row>
    <row r="12" spans="1:9" ht="30.75" customHeight="1" x14ac:dyDescent="0.2">
      <c r="A12" s="4"/>
      <c r="B12" s="18"/>
      <c r="C12" s="13" t="str">
        <f t="shared" si="0"/>
        <v xml:space="preserve"> </v>
      </c>
      <c r="D12" s="44" t="str">
        <f>IFERROR(IF(Table1628[[#This Row],[PLACING]]=1,$E$1,IF(Table1628[[#This Row],[PLACING]]=2,$F$1,IF(Table1628[[#This Row],[PLACING]]=3,$G$1,IF(Table1628[[#This Row],[PLACING]]=4,$H$1,IF(Table1628[[#This Row],[PLACING]]=5,$I$1," ")))))," ")</f>
        <v xml:space="preserve"> </v>
      </c>
      <c r="E12" t="str">
        <f t="shared" si="1"/>
        <v xml:space="preserve"> </v>
      </c>
    </row>
    <row r="13" spans="1:9" ht="30.75" customHeight="1" x14ac:dyDescent="0.2">
      <c r="A13" s="4"/>
      <c r="B13" s="18"/>
      <c r="C13" s="13" t="str">
        <f t="shared" si="0"/>
        <v xml:space="preserve"> </v>
      </c>
      <c r="D13" s="44" t="str">
        <f>IFERROR(IF(Table1628[[#This Row],[PLACING]]=1,$E$1,IF(Table1628[[#This Row],[PLACING]]=2,$F$1,IF(Table1628[[#This Row],[PLACING]]=3,$G$1,IF(Table1628[[#This Row],[PLACING]]=4,$H$1,IF(Table1628[[#This Row],[PLACING]]=5,$I$1," ")))))," ")</f>
        <v xml:space="preserve"> </v>
      </c>
      <c r="E13" t="str">
        <f t="shared" si="1"/>
        <v xml:space="preserve"> </v>
      </c>
    </row>
    <row r="14" spans="1:9" ht="30.75" customHeight="1" x14ac:dyDescent="0.2">
      <c r="A14" s="4"/>
      <c r="B14" s="18"/>
      <c r="C14" s="13" t="str">
        <f t="shared" si="0"/>
        <v xml:space="preserve"> </v>
      </c>
      <c r="D14" s="44" t="str">
        <f>IFERROR(IF(Table1628[[#This Row],[PLACING]]=1,$E$1,IF(Table1628[[#This Row],[PLACING]]=2,$F$1,IF(Table1628[[#This Row],[PLACING]]=3,$G$1,IF(Table1628[[#This Row],[PLACING]]=4,$H$1,IF(Table1628[[#This Row],[PLACING]]=5,$I$1," ")))))," ")</f>
        <v xml:space="preserve"> </v>
      </c>
      <c r="E14" t="str">
        <f t="shared" si="1"/>
        <v xml:space="preserve"> </v>
      </c>
    </row>
    <row r="15" spans="1:9" ht="30.75" customHeight="1" x14ac:dyDescent="0.2">
      <c r="A15" s="4"/>
      <c r="B15" s="18"/>
      <c r="C15" s="13" t="str">
        <f t="shared" si="0"/>
        <v xml:space="preserve"> </v>
      </c>
      <c r="D15" s="44" t="str">
        <f>IFERROR(IF(Table1628[[#This Row],[PLACING]]=1,$E$1,IF(Table1628[[#This Row],[PLACING]]=2,$F$1,IF(Table1628[[#This Row],[PLACING]]=3,$G$1,IF(Table1628[[#This Row],[PLACING]]=4,$H$1,IF(Table1628[[#This Row],[PLACING]]=5,$I$1," ")))))," ")</f>
        <v xml:space="preserve"> </v>
      </c>
      <c r="E15" t="str">
        <f t="shared" si="1"/>
        <v xml:space="preserve"> </v>
      </c>
    </row>
    <row r="16" spans="1:9" ht="30.75" customHeight="1" x14ac:dyDescent="0.2">
      <c r="A16" s="4"/>
      <c r="B16" s="18"/>
      <c r="C16" s="13" t="str">
        <f t="shared" si="0"/>
        <v xml:space="preserve"> </v>
      </c>
      <c r="D16" s="44" t="str">
        <f>IFERROR(IF(Table1628[[#This Row],[PLACING]]=1,$E$1,IF(Table1628[[#This Row],[PLACING]]=2,$F$1,IF(Table1628[[#This Row],[PLACING]]=3,$G$1,IF(Table1628[[#This Row],[PLACING]]=4,$H$1,IF(Table1628[[#This Row],[PLACING]]=5,$I$1," ")))))," ")</f>
        <v xml:space="preserve"> </v>
      </c>
      <c r="E16" t="str">
        <f t="shared" si="1"/>
        <v xml:space="preserve"> </v>
      </c>
    </row>
    <row r="17" spans="1:5" ht="30.75" customHeight="1" x14ac:dyDescent="0.2">
      <c r="A17" s="4"/>
      <c r="B17" s="18"/>
      <c r="C17" s="13" t="str">
        <f t="shared" si="0"/>
        <v xml:space="preserve"> </v>
      </c>
      <c r="D17" s="44" t="str">
        <f>IFERROR(IF(Table1628[[#This Row],[PLACING]]=1,$E$1,IF(Table1628[[#This Row],[PLACING]]=2,$F$1,IF(Table1628[[#This Row],[PLACING]]=3,$G$1,IF(Table1628[[#This Row],[PLACING]]=4,$H$1,IF(Table1628[[#This Row],[PLACING]]=5,$I$1," ")))))," ")</f>
        <v xml:space="preserve"> </v>
      </c>
      <c r="E17" t="str">
        <f t="shared" si="1"/>
        <v xml:space="preserve"> </v>
      </c>
    </row>
    <row r="18" spans="1:5" ht="30.75" customHeight="1" x14ac:dyDescent="0.2">
      <c r="A18" s="4"/>
      <c r="B18" s="18"/>
      <c r="C18" s="13" t="str">
        <f t="shared" si="0"/>
        <v xml:space="preserve"> </v>
      </c>
      <c r="D18" s="44" t="str">
        <f>IFERROR(IF(Table1628[[#This Row],[PLACING]]=1,$E$1,IF(Table1628[[#This Row],[PLACING]]=2,$F$1,IF(Table1628[[#This Row],[PLACING]]=3,$G$1,IF(Table1628[[#This Row],[PLACING]]=4,$H$1,IF(Table1628[[#This Row],[PLACING]]=5,$I$1," ")))))," ")</f>
        <v xml:space="preserve"> </v>
      </c>
      <c r="E18" t="str">
        <f t="shared" si="1"/>
        <v xml:space="preserve"> </v>
      </c>
    </row>
    <row r="19" spans="1:5" ht="30.75" customHeight="1" x14ac:dyDescent="0.2">
      <c r="A19" s="4"/>
      <c r="B19" s="18"/>
      <c r="C19" s="13" t="str">
        <f t="shared" si="0"/>
        <v xml:space="preserve"> </v>
      </c>
      <c r="D19" s="44" t="str">
        <f>IFERROR(IF(Table1628[[#This Row],[PLACING]]=1,$E$1,IF(Table1628[[#This Row],[PLACING]]=2,$F$1,IF(Table1628[[#This Row],[PLACING]]=3,$G$1,IF(Table1628[[#This Row],[PLACING]]=4,$H$1,IF(Table1628[[#This Row],[PLACING]]=5,$I$1," ")))))," ")</f>
        <v xml:space="preserve"> </v>
      </c>
      <c r="E19" t="str">
        <f t="shared" si="1"/>
        <v xml:space="preserve"> </v>
      </c>
    </row>
    <row r="20" spans="1:5" ht="30.75" customHeight="1" x14ac:dyDescent="0.2">
      <c r="A20" s="4"/>
      <c r="B20" s="18"/>
      <c r="C20" s="13" t="str">
        <f t="shared" si="0"/>
        <v xml:space="preserve"> </v>
      </c>
      <c r="D20" s="44" t="str">
        <f>IFERROR(IF(Table1628[[#This Row],[PLACING]]=1,$E$1,IF(Table1628[[#This Row],[PLACING]]=2,$F$1,IF(Table1628[[#This Row],[PLACING]]=3,$G$1,IF(Table1628[[#This Row],[PLACING]]=4,$H$1,IF(Table1628[[#This Row],[PLACING]]=5,$I$1," ")))))," ")</f>
        <v xml:space="preserve"> </v>
      </c>
      <c r="E20" t="str">
        <f t="shared" si="1"/>
        <v xml:space="preserve"> </v>
      </c>
    </row>
    <row r="21" spans="1:5" ht="30.75" customHeight="1" x14ac:dyDescent="0.2">
      <c r="A21" s="4"/>
      <c r="B21" s="18"/>
      <c r="C21" s="13" t="str">
        <f t="shared" si="0"/>
        <v xml:space="preserve"> </v>
      </c>
      <c r="D21" s="44" t="str">
        <f>IFERROR(IF(Table1628[[#This Row],[PLACING]]=1,$E$1,IF(Table1628[[#This Row],[PLACING]]=2,$F$1,IF(Table1628[[#This Row],[PLACING]]=3,$G$1,IF(Table1628[[#This Row],[PLACING]]=4,$H$1,IF(Table1628[[#This Row],[PLACING]]=5,$I$1," ")))))," ")</f>
        <v xml:space="preserve"> </v>
      </c>
      <c r="E21" t="str">
        <f t="shared" si="1"/>
        <v xml:space="preserve"> </v>
      </c>
    </row>
    <row r="22" spans="1:5" ht="30.75" customHeight="1" x14ac:dyDescent="0.2">
      <c r="A22" s="4"/>
      <c r="B22" s="18"/>
      <c r="C22" s="13" t="str">
        <f t="shared" si="0"/>
        <v xml:space="preserve"> </v>
      </c>
      <c r="D22" s="44" t="str">
        <f>IFERROR(IF(Table1628[[#This Row],[PLACING]]=1,$E$1,IF(Table1628[[#This Row],[PLACING]]=2,$F$1,IF(Table1628[[#This Row],[PLACING]]=3,$G$1,IF(Table1628[[#This Row],[PLACING]]=4,$H$1,IF(Table1628[[#This Row],[PLACING]]=5,$I$1," ")))))," ")</f>
        <v xml:space="preserve"> </v>
      </c>
      <c r="E22" t="str">
        <f t="shared" si="1"/>
        <v xml:space="preserve"> </v>
      </c>
    </row>
  </sheetData>
  <mergeCells count="1">
    <mergeCell ref="A1:D1"/>
  </mergeCells>
  <pageMargins left="0.5" right="0.5" top="0.75" bottom="0.75" header="0.3" footer="0.3"/>
  <pageSetup orientation="portrait"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B2917-E35E-40E7-BB58-DB571FF11AF8}">
  <sheetPr>
    <pageSetUpPr fitToPage="1"/>
  </sheetPr>
  <dimension ref="A1:I101"/>
  <sheetViews>
    <sheetView zoomScaleNormal="100" workbookViewId="0">
      <selection activeCell="C14" sqref="C14"/>
    </sheetView>
  </sheetViews>
  <sheetFormatPr baseColWidth="10" defaultColWidth="8.83203125" defaultRowHeight="15" x14ac:dyDescent="0.2"/>
  <cols>
    <col min="1" max="1" width="38.6640625" customWidth="1"/>
    <col min="2" max="2" width="18.6640625" customWidth="1"/>
    <col min="3" max="3" width="18.1640625" bestFit="1" customWidth="1"/>
    <col min="4" max="4" width="14.6640625" customWidth="1"/>
    <col min="5" max="5" width="10.6640625" customWidth="1"/>
  </cols>
  <sheetData>
    <row r="1" spans="1:9" x14ac:dyDescent="0.2">
      <c r="A1" t="s">
        <v>70</v>
      </c>
      <c r="E1" s="35"/>
      <c r="F1" s="35"/>
      <c r="G1" s="35"/>
      <c r="H1" s="35"/>
      <c r="I1" s="35"/>
    </row>
    <row r="2" spans="1:9" x14ac:dyDescent="0.2">
      <c r="A2" t="str">
        <f>'S7 Kids Nail Drive'!A3</f>
        <v>Jesse Green</v>
      </c>
      <c r="C2" s="39" t="s">
        <v>42</v>
      </c>
      <c r="E2" t="s">
        <v>71</v>
      </c>
    </row>
    <row r="3" spans="1:9" x14ac:dyDescent="0.2">
      <c r="A3" t="str">
        <f>'S7 Kids Nail Drive'!A4</f>
        <v>Lucas Hodson</v>
      </c>
      <c r="C3" s="36">
        <v>0</v>
      </c>
      <c r="E3" t="s">
        <v>72</v>
      </c>
    </row>
    <row r="4" spans="1:9" x14ac:dyDescent="0.2">
      <c r="A4" t="str">
        <f>'S7 Kids Nail Drive'!A5</f>
        <v>Morgan Bischoff</v>
      </c>
      <c r="C4" s="36" t="s">
        <v>136</v>
      </c>
      <c r="E4" t="s">
        <v>73</v>
      </c>
    </row>
    <row r="5" spans="1:9" x14ac:dyDescent="0.2">
      <c r="A5" t="str">
        <f>'S7 Kids Nail Drive'!A6</f>
        <v>Piper Campbell</v>
      </c>
      <c r="C5" s="36" t="s">
        <v>133</v>
      </c>
      <c r="E5" t="s">
        <v>74</v>
      </c>
    </row>
    <row r="6" spans="1:9" x14ac:dyDescent="0.2">
      <c r="A6" t="str">
        <f>'S7 Kids Nail Drive'!A7</f>
        <v>Preston Holland</v>
      </c>
      <c r="C6" s="36" t="s">
        <v>134</v>
      </c>
      <c r="E6" t="s">
        <v>75</v>
      </c>
    </row>
    <row r="7" spans="1:9" x14ac:dyDescent="0.2">
      <c r="A7" t="str">
        <f>'S7 Kids Nail Drive'!A8</f>
        <v>Olivia Pole</v>
      </c>
      <c r="C7" s="36" t="s">
        <v>128</v>
      </c>
    </row>
    <row r="8" spans="1:9" x14ac:dyDescent="0.2">
      <c r="A8" t="str">
        <f>'S7 Kids Nail Drive'!A9</f>
        <v>Eric Lamoureux</v>
      </c>
      <c r="C8" s="36" t="s">
        <v>135</v>
      </c>
    </row>
    <row r="9" spans="1:9" x14ac:dyDescent="0.2">
      <c r="A9" t="str">
        <f>'S7 Kids Nail Drive'!A10</f>
        <v>Isiah Turner</v>
      </c>
      <c r="C9" s="36" t="s">
        <v>139</v>
      </c>
    </row>
    <row r="10" spans="1:9" x14ac:dyDescent="0.2">
      <c r="A10" t="str">
        <f>'S7 Kids Nail Drive'!A11</f>
        <v>Liam Seinen</v>
      </c>
      <c r="C10" s="36" t="s">
        <v>125</v>
      </c>
    </row>
    <row r="11" spans="1:9" x14ac:dyDescent="0.2">
      <c r="A11" t="str">
        <f>'S7 Kids Nail Drive'!A12</f>
        <v>Sydney Seinen</v>
      </c>
      <c r="C11" s="36" t="s">
        <v>121</v>
      </c>
    </row>
    <row r="12" spans="1:9" x14ac:dyDescent="0.2">
      <c r="A12" t="str">
        <f>'S7 Kids Nail Drive'!A13</f>
        <v>Emma Hols</v>
      </c>
      <c r="C12" s="36" t="s">
        <v>130</v>
      </c>
    </row>
    <row r="13" spans="1:9" x14ac:dyDescent="0.2">
      <c r="A13" t="str">
        <f>'S7 Kids Nail Drive'!A14</f>
        <v>Sawyer Seinen</v>
      </c>
      <c r="C13" s="36" t="s">
        <v>138</v>
      </c>
    </row>
    <row r="14" spans="1:9" x14ac:dyDescent="0.2">
      <c r="A14" t="str">
        <f>'S7 Kids Nail Drive'!A15</f>
        <v>Kai Mussfield</v>
      </c>
      <c r="C14" s="36" t="s">
        <v>126</v>
      </c>
    </row>
    <row r="15" spans="1:9" x14ac:dyDescent="0.2">
      <c r="A15" t="str">
        <f>'S7 Kids Nail Drive'!A16</f>
        <v>Austin Makowski</v>
      </c>
      <c r="C15" s="36" t="s">
        <v>122</v>
      </c>
    </row>
    <row r="16" spans="1:9" x14ac:dyDescent="0.2">
      <c r="A16" t="str">
        <f>'S7 Kids Nail Drive'!A17</f>
        <v>Damien Makowski</v>
      </c>
      <c r="C16" s="36" t="s">
        <v>85</v>
      </c>
    </row>
    <row r="17" spans="1:4" x14ac:dyDescent="0.2">
      <c r="A17" t="str">
        <f>'S7 Kids Nail Drive'!A18</f>
        <v>Owen Turner</v>
      </c>
      <c r="C17" s="36" t="s">
        <v>124</v>
      </c>
    </row>
    <row r="18" spans="1:4" x14ac:dyDescent="0.2">
      <c r="A18" t="str">
        <f>'S7 Kids Nail Drive'!A19</f>
        <v>Kalum Cook</v>
      </c>
      <c r="C18" s="36" t="s">
        <v>129</v>
      </c>
    </row>
    <row r="19" spans="1:4" x14ac:dyDescent="0.2">
      <c r="A19" t="str">
        <f>'S7 Kids Nail Drive'!A20</f>
        <v>Halle Peebles</v>
      </c>
      <c r="C19" s="36" t="s">
        <v>123</v>
      </c>
    </row>
    <row r="20" spans="1:4" x14ac:dyDescent="0.2">
      <c r="A20" t="str">
        <f>'S7 Kids Nail Drive'!A21</f>
        <v>Scarlet Peters</v>
      </c>
      <c r="C20" s="36" t="s">
        <v>143</v>
      </c>
      <c r="D20" s="37"/>
    </row>
    <row r="21" spans="1:4" x14ac:dyDescent="0.2">
      <c r="A21" t="str">
        <f>'S7 Kids Nail Drive'!A22</f>
        <v>Seth Peters</v>
      </c>
      <c r="C21" s="36" t="s">
        <v>83</v>
      </c>
      <c r="D21" s="37"/>
    </row>
    <row r="22" spans="1:4" x14ac:dyDescent="0.2">
      <c r="A22" t="str">
        <f>'S7 Kids Nail Drive'!A3</f>
        <v>Jesse Green</v>
      </c>
      <c r="C22" s="36" t="s">
        <v>118</v>
      </c>
      <c r="D22" s="37"/>
    </row>
    <row r="23" spans="1:4" x14ac:dyDescent="0.2">
      <c r="A23" t="str">
        <f>'S7 Kids Nail Drive'!A4</f>
        <v>Lucas Hodson</v>
      </c>
      <c r="C23" s="36" t="s">
        <v>140</v>
      </c>
    </row>
    <row r="24" spans="1:4" x14ac:dyDescent="0.2">
      <c r="A24" t="str">
        <f>'S7 Kids Nail Drive'!A5</f>
        <v>Morgan Bischoff</v>
      </c>
      <c r="C24" s="36" t="s">
        <v>141</v>
      </c>
    </row>
    <row r="25" spans="1:4" x14ac:dyDescent="0.2">
      <c r="A25" t="str">
        <f>'S7 Kids Nail Drive'!A6</f>
        <v>Piper Campbell</v>
      </c>
      <c r="C25" s="36" t="s">
        <v>127</v>
      </c>
    </row>
    <row r="26" spans="1:4" x14ac:dyDescent="0.2">
      <c r="A26" t="str">
        <f>'S7 Kids Nail Drive'!A7</f>
        <v>Preston Holland</v>
      </c>
      <c r="C26" s="36" t="s">
        <v>43</v>
      </c>
    </row>
    <row r="27" spans="1:4" x14ac:dyDescent="0.2">
      <c r="A27" t="str">
        <f>'S7 Kids Nail Drive'!A8</f>
        <v>Olivia Pole</v>
      </c>
    </row>
    <row r="28" spans="1:4" x14ac:dyDescent="0.2">
      <c r="A28" t="str">
        <f>'S7 Kids Nail Drive'!A9</f>
        <v>Eric Lamoureux</v>
      </c>
    </row>
    <row r="29" spans="1:4" x14ac:dyDescent="0.2">
      <c r="A29" t="str">
        <f>'S7 Kids Nail Drive'!A10</f>
        <v>Isiah Turner</v>
      </c>
    </row>
    <row r="30" spans="1:4" x14ac:dyDescent="0.2">
      <c r="A30" t="str">
        <f>'S7 Kids Nail Drive'!A11</f>
        <v>Liam Seinen</v>
      </c>
    </row>
    <row r="31" spans="1:4" x14ac:dyDescent="0.2">
      <c r="A31" t="str">
        <f>'S7 Kids Nail Drive'!A12</f>
        <v>Sydney Seinen</v>
      </c>
    </row>
    <row r="32" spans="1:4" x14ac:dyDescent="0.2">
      <c r="A32" t="str">
        <f>'S7 Kids Nail Drive'!A13</f>
        <v>Emma Hols</v>
      </c>
    </row>
    <row r="33" spans="1:1" x14ac:dyDescent="0.2">
      <c r="A33" t="str">
        <f>'S7 Kids Nail Drive'!A14</f>
        <v>Sawyer Seinen</v>
      </c>
    </row>
    <row r="34" spans="1:1" x14ac:dyDescent="0.2">
      <c r="A34" t="str">
        <f>'S7 Kids Nail Drive'!A15</f>
        <v>Kai Mussfield</v>
      </c>
    </row>
    <row r="35" spans="1:1" x14ac:dyDescent="0.2">
      <c r="A35" t="str">
        <f>'S7 Kids Nail Drive'!A16</f>
        <v>Austin Makowski</v>
      </c>
    </row>
    <row r="36" spans="1:1" x14ac:dyDescent="0.2">
      <c r="A36" t="str">
        <f>'S7 Kids Nail Drive'!A17</f>
        <v>Damien Makowski</v>
      </c>
    </row>
    <row r="37" spans="1:1" x14ac:dyDescent="0.2">
      <c r="A37" t="str">
        <f>'S7 Kids Nail Drive'!A18</f>
        <v>Owen Turner</v>
      </c>
    </row>
    <row r="38" spans="1:1" x14ac:dyDescent="0.2">
      <c r="A38" t="str">
        <f>'S7 Kids Nail Drive'!A19</f>
        <v>Kalum Cook</v>
      </c>
    </row>
    <row r="39" spans="1:1" x14ac:dyDescent="0.2">
      <c r="A39" t="str">
        <f>'S7 Kids Nail Drive'!A20</f>
        <v>Halle Peebles</v>
      </c>
    </row>
    <row r="40" spans="1:1" x14ac:dyDescent="0.2">
      <c r="A40" t="str">
        <f>'S7 Kids Nail Drive'!A21</f>
        <v>Scarlet Peters</v>
      </c>
    </row>
    <row r="41" spans="1:1" x14ac:dyDescent="0.2">
      <c r="A41" t="str">
        <f>'S7 Kids Nail Drive'!A22</f>
        <v>Seth Peters</v>
      </c>
    </row>
    <row r="42" spans="1:1" x14ac:dyDescent="0.2">
      <c r="A42" t="str">
        <f>'S7 Kids Choker'!A3</f>
        <v>Lucas Hodson</v>
      </c>
    </row>
    <row r="43" spans="1:1" x14ac:dyDescent="0.2">
      <c r="A43" t="str">
        <f>'S7 Kids Choker'!A4</f>
        <v>Jesse Green</v>
      </c>
    </row>
    <row r="44" spans="1:1" x14ac:dyDescent="0.2">
      <c r="A44" t="str">
        <f>'S7 Kids Choker'!A5</f>
        <v>Eric Lamoureux</v>
      </c>
    </row>
    <row r="45" spans="1:1" x14ac:dyDescent="0.2">
      <c r="A45" t="str">
        <f>'S7 Kids Choker'!A6</f>
        <v>Morgan Bischoff</v>
      </c>
    </row>
    <row r="46" spans="1:1" x14ac:dyDescent="0.2">
      <c r="A46" t="str">
        <f>'S7 Kids Choker'!A7</f>
        <v>Isiah Turner</v>
      </c>
    </row>
    <row r="47" spans="1:1" x14ac:dyDescent="0.2">
      <c r="A47" t="str">
        <f>'S7 Kids Choker'!A8</f>
        <v>Liam Seinen</v>
      </c>
    </row>
    <row r="48" spans="1:1" x14ac:dyDescent="0.2">
      <c r="A48" t="str">
        <f>'S7 Kids Choker'!A9</f>
        <v>Sydney Seinen</v>
      </c>
    </row>
    <row r="49" spans="1:1" x14ac:dyDescent="0.2">
      <c r="A49" t="str">
        <f>'S7 Kids Choker'!A10</f>
        <v>Emma Hols</v>
      </c>
    </row>
    <row r="50" spans="1:1" x14ac:dyDescent="0.2">
      <c r="A50" t="str">
        <f>'S7 Kids Choker'!A11</f>
        <v>Damien Makowski</v>
      </c>
    </row>
    <row r="51" spans="1:1" x14ac:dyDescent="0.2">
      <c r="A51" t="str">
        <f>'S7 Kids Choker'!A12</f>
        <v>Abigail Horner</v>
      </c>
    </row>
    <row r="52" spans="1:1" x14ac:dyDescent="0.2">
      <c r="A52" t="str">
        <f>'S7 Kids Choker'!A13</f>
        <v>Kalum Cook</v>
      </c>
    </row>
    <row r="53" spans="1:1" x14ac:dyDescent="0.2">
      <c r="A53" t="str">
        <f>'S7 Kids Choker'!A14</f>
        <v>Halle Peebles</v>
      </c>
    </row>
    <row r="54" spans="1:1" x14ac:dyDescent="0.2">
      <c r="A54">
        <f>'S7 Kids Choker'!A15</f>
        <v>0</v>
      </c>
    </row>
    <row r="55" spans="1:1" x14ac:dyDescent="0.2">
      <c r="A55">
        <f>'S7 Kids Choker'!A16</f>
        <v>0</v>
      </c>
    </row>
    <row r="56" spans="1:1" x14ac:dyDescent="0.2">
      <c r="A56">
        <f>'S7 Kids Choker'!A17</f>
        <v>0</v>
      </c>
    </row>
    <row r="57" spans="1:1" x14ac:dyDescent="0.2">
      <c r="A57">
        <f>'S7 Kids Choker'!A18</f>
        <v>0</v>
      </c>
    </row>
    <row r="58" spans="1:1" x14ac:dyDescent="0.2">
      <c r="A58">
        <f>'S7 Kids Choker'!A19</f>
        <v>0</v>
      </c>
    </row>
    <row r="59" spans="1:1" x14ac:dyDescent="0.2">
      <c r="A59">
        <f>'S7 Kids Choker'!A20</f>
        <v>0</v>
      </c>
    </row>
    <row r="60" spans="1:1" x14ac:dyDescent="0.2">
      <c r="A60">
        <f>'S7 Kids Choker'!A21</f>
        <v>0</v>
      </c>
    </row>
    <row r="61" spans="1:1" x14ac:dyDescent="0.2">
      <c r="A61">
        <f>'S7 Kids Choker'!A22</f>
        <v>0</v>
      </c>
    </row>
    <row r="62" spans="1:1" x14ac:dyDescent="0.2">
      <c r="A62" t="str">
        <f>'S7 Kids Swede Saw'!A3</f>
        <v>Lucas Hodson</v>
      </c>
    </row>
    <row r="63" spans="1:1" x14ac:dyDescent="0.2">
      <c r="A63" t="str">
        <f>'S7 Kids Swede Saw'!A4</f>
        <v>Jesse Green</v>
      </c>
    </row>
    <row r="64" spans="1:1" x14ac:dyDescent="0.2">
      <c r="A64" t="str">
        <f>'S7 Kids Swede Saw'!A5</f>
        <v>Eric Lamoureux</v>
      </c>
    </row>
    <row r="65" spans="1:1" x14ac:dyDescent="0.2">
      <c r="A65" t="str">
        <f>'S7 Kids Swede Saw'!A6</f>
        <v>Morgan Bischoff</v>
      </c>
    </row>
    <row r="66" spans="1:1" x14ac:dyDescent="0.2">
      <c r="A66" t="str">
        <f>'S7 Kids Swede Saw'!A7</f>
        <v>Ricky Schonbachler</v>
      </c>
    </row>
    <row r="67" spans="1:1" x14ac:dyDescent="0.2">
      <c r="A67" t="str">
        <f>'S7 Kids Swede Saw'!A8</f>
        <v>Isiah Turner</v>
      </c>
    </row>
    <row r="68" spans="1:1" x14ac:dyDescent="0.2">
      <c r="A68" t="str">
        <f>'S7 Kids Swede Saw'!A9</f>
        <v>Liam Seinen</v>
      </c>
    </row>
    <row r="69" spans="1:1" x14ac:dyDescent="0.2">
      <c r="A69" t="str">
        <f>'S7 Kids Swede Saw'!A10</f>
        <v>Sydney Seinen</v>
      </c>
    </row>
    <row r="70" spans="1:1" x14ac:dyDescent="0.2">
      <c r="A70" t="str">
        <f>'S7 Kids Swede Saw'!A11</f>
        <v>Emma Hols</v>
      </c>
    </row>
    <row r="71" spans="1:1" x14ac:dyDescent="0.2">
      <c r="A71" t="str">
        <f>'S7 Kids Swede Saw'!A12</f>
        <v>Sawyer Seinen</v>
      </c>
    </row>
    <row r="72" spans="1:1" x14ac:dyDescent="0.2">
      <c r="A72">
        <f>'S7 Kids Swede Saw'!A13</f>
        <v>0</v>
      </c>
    </row>
    <row r="73" spans="1:1" x14ac:dyDescent="0.2">
      <c r="A73">
        <f>'S7 Kids Swede Saw'!A14</f>
        <v>0</v>
      </c>
    </row>
    <row r="74" spans="1:1" x14ac:dyDescent="0.2">
      <c r="A74">
        <f>'S7 Kids Swede Saw'!A15</f>
        <v>0</v>
      </c>
    </row>
    <row r="75" spans="1:1" x14ac:dyDescent="0.2">
      <c r="A75">
        <f>'S7 Kids Swede Saw'!A16</f>
        <v>0</v>
      </c>
    </row>
    <row r="76" spans="1:1" x14ac:dyDescent="0.2">
      <c r="A76">
        <f>'S7 Kids Swede Saw'!A17</f>
        <v>0</v>
      </c>
    </row>
    <row r="77" spans="1:1" x14ac:dyDescent="0.2">
      <c r="A77">
        <f>'S7 Kids Swede Saw'!A18</f>
        <v>0</v>
      </c>
    </row>
    <row r="78" spans="1:1" x14ac:dyDescent="0.2">
      <c r="A78">
        <f>'S7 Kids Swede Saw'!A19</f>
        <v>0</v>
      </c>
    </row>
    <row r="79" spans="1:1" x14ac:dyDescent="0.2">
      <c r="A79">
        <f>'S7 Kids Swede Saw'!A20</f>
        <v>0</v>
      </c>
    </row>
    <row r="80" spans="1:1" x14ac:dyDescent="0.2">
      <c r="A80">
        <f>'S7 Kids Swede Saw'!A21</f>
        <v>0</v>
      </c>
    </row>
    <row r="81" spans="1:1" x14ac:dyDescent="0.2">
      <c r="A81">
        <f>'S7 Kids Swede Saw'!A22</f>
        <v>0</v>
      </c>
    </row>
    <row r="82" spans="1:1" x14ac:dyDescent="0.2">
      <c r="A82" t="str">
        <f>'S7 Kids Log Birling'!A3</f>
        <v>Lucas Hodson</v>
      </c>
    </row>
    <row r="83" spans="1:1" x14ac:dyDescent="0.2">
      <c r="A83" t="str">
        <f>'S7 Kids Log Birling'!A4</f>
        <v>Jesse Green</v>
      </c>
    </row>
    <row r="84" spans="1:1" x14ac:dyDescent="0.2">
      <c r="A84" t="str">
        <f>'S7 Kids Log Birling'!A5</f>
        <v>Sydney Seinen</v>
      </c>
    </row>
    <row r="85" spans="1:1" x14ac:dyDescent="0.2">
      <c r="A85" t="str">
        <f>'S7 Kids Log Birling'!A6</f>
        <v>Damien Makowski</v>
      </c>
    </row>
    <row r="86" spans="1:1" x14ac:dyDescent="0.2">
      <c r="A86" t="str">
        <f>'S7 Kids Log Birling'!A7</f>
        <v>Abigail Horner</v>
      </c>
    </row>
    <row r="87" spans="1:1" x14ac:dyDescent="0.2">
      <c r="A87" t="str">
        <f>'S7 Kids Log Birling'!A8</f>
        <v>Isiah Turner</v>
      </c>
    </row>
    <row r="88" spans="1:1" x14ac:dyDescent="0.2">
      <c r="A88" t="str">
        <f>'S7 Kids Log Birling'!A9</f>
        <v>Emma Hols</v>
      </c>
    </row>
    <row r="89" spans="1:1" x14ac:dyDescent="0.2">
      <c r="A89">
        <f>'S7 Kids Log Birling'!A10</f>
        <v>0</v>
      </c>
    </row>
    <row r="90" spans="1:1" x14ac:dyDescent="0.2">
      <c r="A90">
        <f>'S7 Kids Log Birling'!A11</f>
        <v>0</v>
      </c>
    </row>
    <row r="91" spans="1:1" x14ac:dyDescent="0.2">
      <c r="A91">
        <f>'S7 Kids Log Birling'!A12</f>
        <v>0</v>
      </c>
    </row>
    <row r="92" spans="1:1" x14ac:dyDescent="0.2">
      <c r="A92">
        <f>'S7 Kids Log Birling'!A13</f>
        <v>0</v>
      </c>
    </row>
    <row r="93" spans="1:1" x14ac:dyDescent="0.2">
      <c r="A93">
        <f>'S7 Kids Log Birling'!A14</f>
        <v>0</v>
      </c>
    </row>
    <row r="94" spans="1:1" x14ac:dyDescent="0.2">
      <c r="A94">
        <f>'S7 Kids Log Birling'!A15</f>
        <v>0</v>
      </c>
    </row>
    <row r="95" spans="1:1" x14ac:dyDescent="0.2">
      <c r="A95">
        <f>'S7 Kids Log Birling'!A16</f>
        <v>0</v>
      </c>
    </row>
    <row r="96" spans="1:1" x14ac:dyDescent="0.2">
      <c r="A96">
        <f>'S7 Kids Log Birling'!A17</f>
        <v>0</v>
      </c>
    </row>
    <row r="97" spans="1:1" x14ac:dyDescent="0.2">
      <c r="A97">
        <f>'S7 Kids Log Birling'!A18</f>
        <v>0</v>
      </c>
    </row>
    <row r="98" spans="1:1" x14ac:dyDescent="0.2">
      <c r="A98">
        <f>'S7 Kids Log Birling'!A19</f>
        <v>0</v>
      </c>
    </row>
    <row r="99" spans="1:1" x14ac:dyDescent="0.2">
      <c r="A99">
        <f>'S7 Kids Log Birling'!A20</f>
        <v>0</v>
      </c>
    </row>
    <row r="100" spans="1:1" x14ac:dyDescent="0.2">
      <c r="A100">
        <f>'S7 Kids Log Birling'!A21</f>
        <v>0</v>
      </c>
    </row>
    <row r="101" spans="1:1" x14ac:dyDescent="0.2">
      <c r="A101">
        <f>'S7 Kids Log Birling'!A22</f>
        <v>0</v>
      </c>
    </row>
  </sheetData>
  <pageMargins left="0.5" right="0.5" top="0.75" bottom="0.75" header="0.3" footer="0.3"/>
  <pageSetup scale="46" orientation="portrait"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I32"/>
  <sheetViews>
    <sheetView topLeftCell="A11" zoomScaleNormal="100" workbookViewId="0">
      <selection activeCell="A18" sqref="A18"/>
    </sheetView>
  </sheetViews>
  <sheetFormatPr baseColWidth="10" defaultColWidth="9.1640625" defaultRowHeight="15" x14ac:dyDescent="0.2"/>
  <cols>
    <col min="1" max="1" width="38.6640625" customWidth="1"/>
    <col min="2" max="3" width="18.6640625" customWidth="1"/>
    <col min="4" max="4" width="14.6640625" customWidth="1"/>
    <col min="5" max="5" width="10.6640625" customWidth="1"/>
  </cols>
  <sheetData>
    <row r="1" spans="1:9" ht="43.5" customHeight="1" x14ac:dyDescent="0.55000000000000004">
      <c r="A1" s="64" t="s">
        <v>17</v>
      </c>
      <c r="B1" s="64"/>
      <c r="C1" s="64"/>
      <c r="E1" s="35"/>
      <c r="F1" s="35"/>
      <c r="G1" s="35"/>
      <c r="H1" s="35"/>
      <c r="I1" s="35"/>
    </row>
    <row r="2" spans="1:9" ht="30.75" customHeight="1" x14ac:dyDescent="0.2">
      <c r="A2" s="11" t="s">
        <v>0</v>
      </c>
      <c r="B2" s="15" t="s">
        <v>1</v>
      </c>
      <c r="C2" s="15" t="s">
        <v>2</v>
      </c>
      <c r="D2" s="16" t="s">
        <v>3</v>
      </c>
    </row>
    <row r="3" spans="1:9" ht="30.75" customHeight="1" x14ac:dyDescent="0.2">
      <c r="A3" s="4" t="s">
        <v>114</v>
      </c>
      <c r="B3" s="18"/>
      <c r="C3" s="13" t="str">
        <f t="shared" ref="C3:C22" si="0">IFERROR(RANK(B3,$B$3:$B$32,1)," ")</f>
        <v xml:space="preserve"> </v>
      </c>
      <c r="D3" s="44" t="str">
        <f>IFERROR(IF(Table19[[#This Row],[PLACING]]=1,$E$1,IF(Table19[[#This Row],[PLACING]]=2,$F$1,IF(Table19[[#This Row],[PLACING]]=3,$G$1,IF(Table19[[#This Row],[PLACING]]=4,$H$1,IF(Table19[[#This Row],[PLACING]]=5,$I$1," ")))))," ")</f>
        <v xml:space="preserve"> </v>
      </c>
    </row>
    <row r="4" spans="1:9" ht="30.75" customHeight="1" x14ac:dyDescent="0.2">
      <c r="A4" s="4" t="s">
        <v>115</v>
      </c>
      <c r="B4" s="18"/>
      <c r="C4" s="13" t="str">
        <f t="shared" si="0"/>
        <v xml:space="preserve"> </v>
      </c>
      <c r="D4" s="44" t="str">
        <f>IFERROR(IF(Table19[[#This Row],[PLACING]]=1,$E$1,IF(Table19[[#This Row],[PLACING]]=2,$F$1,IF(Table19[[#This Row],[PLACING]]=3,$G$1,IF(Table19[[#This Row],[PLACING]]=4,$H$1,IF(Table19[[#This Row],[PLACING]]=5,$I$1," ")))))," ")</f>
        <v xml:space="preserve"> </v>
      </c>
    </row>
    <row r="5" spans="1:9" ht="30.75" customHeight="1" x14ac:dyDescent="0.2">
      <c r="A5" s="4" t="s">
        <v>116</v>
      </c>
      <c r="B5" s="18"/>
      <c r="C5" s="13" t="str">
        <f t="shared" si="0"/>
        <v xml:space="preserve"> </v>
      </c>
      <c r="D5" s="44" t="str">
        <f>IFERROR(IF(Table19[[#This Row],[PLACING]]=1,$E$1,IF(Table19[[#This Row],[PLACING]]=2,$F$1,IF(Table19[[#This Row],[PLACING]]=3,$G$1,IF(Table19[[#This Row],[PLACING]]=4,$H$1,IF(Table19[[#This Row],[PLACING]]=5,$I$1," ")))))," ")</f>
        <v xml:space="preserve"> </v>
      </c>
    </row>
    <row r="6" spans="1:9" ht="30.75" customHeight="1" x14ac:dyDescent="0.2">
      <c r="A6" s="4" t="s">
        <v>117</v>
      </c>
      <c r="B6" s="18"/>
      <c r="C6" s="13" t="str">
        <f t="shared" si="0"/>
        <v xml:space="preserve"> </v>
      </c>
      <c r="D6" s="44" t="str">
        <f>IFERROR(IF(Table19[[#This Row],[PLACING]]=1,$E$1,IF(Table19[[#This Row],[PLACING]]=2,$F$1,IF(Table19[[#This Row],[PLACING]]=3,$G$1,IF(Table19[[#This Row],[PLACING]]=4,$H$1,IF(Table19[[#This Row],[PLACING]]=5,$I$1," ")))))," ")</f>
        <v xml:space="preserve"> </v>
      </c>
    </row>
    <row r="7" spans="1:9" ht="30.75" customHeight="1" x14ac:dyDescent="0.2">
      <c r="A7" s="4" t="s">
        <v>118</v>
      </c>
      <c r="B7" s="18"/>
      <c r="C7" s="13" t="str">
        <f t="shared" si="0"/>
        <v xml:space="preserve"> </v>
      </c>
      <c r="D7" s="44" t="str">
        <f>IFERROR(IF(Table19[[#This Row],[PLACING]]=1,$E$1,IF(Table19[[#This Row],[PLACING]]=2,$F$1,IF(Table19[[#This Row],[PLACING]]=3,$G$1,IF(Table19[[#This Row],[PLACING]]=4,$H$1,IF(Table19[[#This Row],[PLACING]]=5,$I$1," ")))))," ")</f>
        <v xml:space="preserve"> </v>
      </c>
    </row>
    <row r="8" spans="1:9" ht="30.75" customHeight="1" x14ac:dyDescent="0.2">
      <c r="A8" s="4" t="s">
        <v>119</v>
      </c>
      <c r="B8" s="18"/>
      <c r="C8" s="13" t="str">
        <f t="shared" si="0"/>
        <v xml:space="preserve"> </v>
      </c>
      <c r="D8" s="44" t="str">
        <f>IFERROR(IF(Table19[[#This Row],[PLACING]]=1,$E$1,IF(Table19[[#This Row],[PLACING]]=2,$F$1,IF(Table19[[#This Row],[PLACING]]=3,$G$1,IF(Table19[[#This Row],[PLACING]]=4,$H$1,IF(Table19[[#This Row],[PLACING]]=5,$I$1," ")))))," ")</f>
        <v xml:space="preserve"> </v>
      </c>
    </row>
    <row r="9" spans="1:9" ht="30.75" customHeight="1" x14ac:dyDescent="0.2">
      <c r="A9" s="4" t="s">
        <v>120</v>
      </c>
      <c r="B9" s="18"/>
      <c r="C9" s="13" t="str">
        <f t="shared" si="0"/>
        <v xml:space="preserve"> </v>
      </c>
      <c r="D9" s="44" t="str">
        <f>IFERROR(IF(Table19[[#This Row],[PLACING]]=1,$E$1,IF(Table19[[#This Row],[PLACING]]=2,$F$1,IF(Table19[[#This Row],[PLACING]]=3,$G$1,IF(Table19[[#This Row],[PLACING]]=4,$H$1,IF(Table19[[#This Row],[PLACING]]=5,$I$1," ")))))," ")</f>
        <v xml:space="preserve"> </v>
      </c>
    </row>
    <row r="10" spans="1:9" ht="30.75" customHeight="1" x14ac:dyDescent="0.2">
      <c r="A10" s="4" t="s">
        <v>129</v>
      </c>
      <c r="B10" s="18"/>
      <c r="C10" s="13" t="str">
        <f t="shared" si="0"/>
        <v xml:space="preserve"> </v>
      </c>
      <c r="D10" s="44" t="str">
        <f>IFERROR(IF(Table19[[#This Row],[PLACING]]=1,$E$1,IF(Table19[[#This Row],[PLACING]]=2,$F$1,IF(Table19[[#This Row],[PLACING]]=3,$G$1,IF(Table19[[#This Row],[PLACING]]=4,$H$1,IF(Table19[[#This Row],[PLACING]]=5,$I$1," ")))))," ")</f>
        <v xml:space="preserve"> </v>
      </c>
    </row>
    <row r="11" spans="1:9" ht="30.75" customHeight="1" x14ac:dyDescent="0.2">
      <c r="A11" s="4" t="s">
        <v>131</v>
      </c>
      <c r="B11" s="18"/>
      <c r="C11" s="13" t="str">
        <f t="shared" si="0"/>
        <v xml:space="preserve"> </v>
      </c>
      <c r="D11" s="44" t="str">
        <f>IFERROR(IF(Table19[[#This Row],[PLACING]]=1,$E$1,IF(Table19[[#This Row],[PLACING]]=2,$F$1,IF(Table19[[#This Row],[PLACING]]=3,$G$1,IF(Table19[[#This Row],[PLACING]]=4,$H$1,IF(Table19[[#This Row],[PLACING]]=5,$I$1," ")))))," ")</f>
        <v xml:space="preserve"> </v>
      </c>
    </row>
    <row r="12" spans="1:9" ht="30.75" customHeight="1" x14ac:dyDescent="0.2">
      <c r="A12" s="4" t="s">
        <v>132</v>
      </c>
      <c r="B12" s="18"/>
      <c r="C12" s="13" t="str">
        <f t="shared" si="0"/>
        <v xml:space="preserve"> </v>
      </c>
      <c r="D12" s="44" t="str">
        <f>IFERROR(IF(Table19[[#This Row],[PLACING]]=1,$E$1,IF(Table19[[#This Row],[PLACING]]=2,$F$1,IF(Table19[[#This Row],[PLACING]]=3,$G$1,IF(Table19[[#This Row],[PLACING]]=4,$H$1,IF(Table19[[#This Row],[PLACING]]=5,$I$1," ")))))," ")</f>
        <v xml:space="preserve"> </v>
      </c>
    </row>
    <row r="13" spans="1:9" ht="30.75" customHeight="1" x14ac:dyDescent="0.2">
      <c r="A13" s="4" t="s">
        <v>138</v>
      </c>
      <c r="B13" s="18"/>
      <c r="C13" s="13" t="str">
        <f t="shared" si="0"/>
        <v xml:space="preserve"> </v>
      </c>
      <c r="D13" s="44" t="str">
        <f>IFERROR(IF(Table19[[#This Row],[PLACING]]=1,$E$1,IF(Table19[[#This Row],[PLACING]]=2,$F$1,IF(Table19[[#This Row],[PLACING]]=3,$G$1,IF(Table19[[#This Row],[PLACING]]=4,$H$1,IF(Table19[[#This Row],[PLACING]]=5,$I$1," ")))))," ")</f>
        <v xml:space="preserve"> </v>
      </c>
    </row>
    <row r="14" spans="1:9" ht="30.75" customHeight="1" x14ac:dyDescent="0.2">
      <c r="A14" s="4" t="s">
        <v>139</v>
      </c>
      <c r="B14" s="18"/>
      <c r="C14" s="13" t="str">
        <f t="shared" si="0"/>
        <v xml:space="preserve"> </v>
      </c>
      <c r="D14" s="44" t="str">
        <f>IFERROR(IF(Table19[[#This Row],[PLACING]]=1,$E$1,IF(Table19[[#This Row],[PLACING]]=2,$F$1,IF(Table19[[#This Row],[PLACING]]=3,$G$1,IF(Table19[[#This Row],[PLACING]]=4,$H$1,IF(Table19[[#This Row],[PLACING]]=5,$I$1," ")))))," ")</f>
        <v xml:space="preserve"> </v>
      </c>
    </row>
    <row r="15" spans="1:9" ht="30.75" customHeight="1" x14ac:dyDescent="0.2">
      <c r="A15" s="4" t="s">
        <v>141</v>
      </c>
      <c r="B15" s="18"/>
      <c r="C15" s="13" t="str">
        <f t="shared" si="0"/>
        <v xml:space="preserve"> </v>
      </c>
      <c r="D15" s="44" t="str">
        <f>IFERROR(IF(Table19[[#This Row],[PLACING]]=1,$E$1,IF(Table19[[#This Row],[PLACING]]=2,$F$1,IF(Table19[[#This Row],[PLACING]]=3,$G$1,IF(Table19[[#This Row],[PLACING]]=4,$H$1,IF(Table19[[#This Row],[PLACING]]=5,$I$1," ")))))," ")</f>
        <v xml:space="preserve"> </v>
      </c>
    </row>
    <row r="16" spans="1:9" ht="30.75" customHeight="1" x14ac:dyDescent="0.2">
      <c r="A16" s="4" t="s">
        <v>140</v>
      </c>
      <c r="B16" s="18"/>
      <c r="C16" s="13" t="str">
        <f t="shared" si="0"/>
        <v xml:space="preserve"> </v>
      </c>
      <c r="D16" s="44" t="str">
        <f>IFERROR(IF(Table19[[#This Row],[PLACING]]=1,$E$1,IF(Table19[[#This Row],[PLACING]]=2,$F$1,IF(Table19[[#This Row],[PLACING]]=3,$G$1,IF(Table19[[#This Row],[PLACING]]=4,$H$1,IF(Table19[[#This Row],[PLACING]]=5,$I$1," ")))))," ")</f>
        <v xml:space="preserve"> </v>
      </c>
    </row>
    <row r="17" spans="1:4" ht="30.75" customHeight="1" x14ac:dyDescent="0.2">
      <c r="A17" s="4" t="s">
        <v>143</v>
      </c>
      <c r="B17" s="18"/>
      <c r="C17" s="13" t="str">
        <f t="shared" si="0"/>
        <v xml:space="preserve"> </v>
      </c>
      <c r="D17" s="44" t="str">
        <f>IFERROR(IF(Table19[[#This Row],[PLACING]]=1,$E$1,IF(Table19[[#This Row],[PLACING]]=2,$F$1,IF(Table19[[#This Row],[PLACING]]=3,$G$1,IF(Table19[[#This Row],[PLACING]]=4,$H$1,IF(Table19[[#This Row],[PLACING]]=5,$I$1," ")))))," ")</f>
        <v xml:space="preserve"> </v>
      </c>
    </row>
    <row r="18" spans="1:4" ht="30.75" customHeight="1" x14ac:dyDescent="0.2">
      <c r="A18" s="4"/>
      <c r="B18" s="18"/>
      <c r="C18" s="13" t="str">
        <f t="shared" si="0"/>
        <v xml:space="preserve"> </v>
      </c>
      <c r="D18" s="44" t="str">
        <f>IFERROR(IF(Table19[[#This Row],[PLACING]]=1,$E$1,IF(Table19[[#This Row],[PLACING]]=2,$F$1,IF(Table19[[#This Row],[PLACING]]=3,$G$1,IF(Table19[[#This Row],[PLACING]]=4,$H$1,IF(Table19[[#This Row],[PLACING]]=5,$I$1," ")))))," ")</f>
        <v xml:space="preserve"> </v>
      </c>
    </row>
    <row r="19" spans="1:4" ht="30.75" customHeight="1" x14ac:dyDescent="0.2">
      <c r="A19" s="4"/>
      <c r="B19" s="18"/>
      <c r="C19" s="13" t="str">
        <f t="shared" si="0"/>
        <v xml:space="preserve"> </v>
      </c>
      <c r="D19" s="44" t="str">
        <f>IFERROR(IF(Table19[[#This Row],[PLACING]]=1,$E$1,IF(Table19[[#This Row],[PLACING]]=2,$F$1,IF(Table19[[#This Row],[PLACING]]=3,$G$1,IF(Table19[[#This Row],[PLACING]]=4,$H$1,IF(Table19[[#This Row],[PLACING]]=5,$I$1," ")))))," ")</f>
        <v xml:space="preserve"> </v>
      </c>
    </row>
    <row r="20" spans="1:4" ht="30.75" customHeight="1" x14ac:dyDescent="0.2">
      <c r="A20" s="4"/>
      <c r="B20" s="18"/>
      <c r="C20" s="13" t="str">
        <f t="shared" si="0"/>
        <v xml:space="preserve"> </v>
      </c>
      <c r="D20" s="44" t="str">
        <f>IFERROR(IF(Table19[[#This Row],[PLACING]]=1,$E$1,IF(Table19[[#This Row],[PLACING]]=2,$F$1,IF(Table19[[#This Row],[PLACING]]=3,$G$1,IF(Table19[[#This Row],[PLACING]]=4,$H$1,IF(Table19[[#This Row],[PLACING]]=5,$I$1," ")))))," ")</f>
        <v xml:space="preserve"> </v>
      </c>
    </row>
    <row r="21" spans="1:4" ht="30.75" customHeight="1" x14ac:dyDescent="0.2">
      <c r="A21" s="4"/>
      <c r="B21" s="18"/>
      <c r="C21" s="13" t="str">
        <f t="shared" si="0"/>
        <v xml:space="preserve"> </v>
      </c>
      <c r="D21" s="44" t="str">
        <f>IFERROR(IF(Table19[[#This Row],[PLACING]]=1,$E$1,IF(Table19[[#This Row],[PLACING]]=2,$F$1,IF(Table19[[#This Row],[PLACING]]=3,$G$1,IF(Table19[[#This Row],[PLACING]]=4,$H$1,IF(Table19[[#This Row],[PLACING]]=5,$I$1," ")))))," ")</f>
        <v xml:space="preserve"> </v>
      </c>
    </row>
    <row r="22" spans="1:4" ht="30.75" customHeight="1" x14ac:dyDescent="0.2">
      <c r="A22" s="4"/>
      <c r="B22" s="18"/>
      <c r="C22" s="13" t="str">
        <f t="shared" si="0"/>
        <v xml:space="preserve"> </v>
      </c>
      <c r="D22" s="44" t="str">
        <f>IFERROR(IF(Table19[[#This Row],[PLACING]]=1,$E$1,IF(Table19[[#This Row],[PLACING]]=2,$F$1,IF(Table19[[#This Row],[PLACING]]=3,$G$1,IF(Table19[[#This Row],[PLACING]]=4,$H$1,IF(Table19[[#This Row],[PLACING]]=5,$I$1," ")))))," ")</f>
        <v xml:space="preserve"> </v>
      </c>
    </row>
    <row r="23" spans="1:4" ht="30.75" customHeight="1" x14ac:dyDescent="0.2">
      <c r="A23" s="9"/>
      <c r="B23" s="18"/>
      <c r="C23" s="32" t="str">
        <f t="shared" ref="C23:C32" si="1">IFERROR(RANK(B23,$B$3:$B$32,1)," ")</f>
        <v xml:space="preserve"> </v>
      </c>
      <c r="D23" s="22" t="str">
        <f>IFERROR(IF(Table19[[#This Row],[PLACING]]=1,$E$1,IF(Table19[[#This Row],[PLACING]]=2,$F$1,IF(Table19[[#This Row],[PLACING]]=3,$G$1,IF(Table19[[#This Row],[PLACING]]=4,$H$1,IF(Table19[[#This Row],[PLACING]]=5,$I$1," ")))))," ")</f>
        <v xml:space="preserve"> </v>
      </c>
    </row>
    <row r="24" spans="1:4" ht="30.75" customHeight="1" x14ac:dyDescent="0.2">
      <c r="A24" s="9"/>
      <c r="B24" s="18"/>
      <c r="C24" s="32" t="str">
        <f t="shared" si="1"/>
        <v xml:space="preserve"> </v>
      </c>
      <c r="D24" s="22" t="str">
        <f>IFERROR(IF(Table19[[#This Row],[PLACING]]=1,$E$1,IF(Table19[[#This Row],[PLACING]]=2,$F$1,IF(Table19[[#This Row],[PLACING]]=3,$G$1,IF(Table19[[#This Row],[PLACING]]=4,$H$1,IF(Table19[[#This Row],[PLACING]]=5,$I$1," ")))))," ")</f>
        <v xml:space="preserve"> </v>
      </c>
    </row>
    <row r="25" spans="1:4" ht="30.75" customHeight="1" x14ac:dyDescent="0.2">
      <c r="A25" s="9"/>
      <c r="B25" s="18"/>
      <c r="C25" s="32" t="str">
        <f t="shared" si="1"/>
        <v xml:space="preserve"> </v>
      </c>
      <c r="D25" s="22" t="str">
        <f>IFERROR(IF(Table19[[#This Row],[PLACING]]=1,$E$1,IF(Table19[[#This Row],[PLACING]]=2,$F$1,IF(Table19[[#This Row],[PLACING]]=3,$G$1,IF(Table19[[#This Row],[PLACING]]=4,$H$1,IF(Table19[[#This Row],[PLACING]]=5,$I$1," ")))))," ")</f>
        <v xml:space="preserve"> </v>
      </c>
    </row>
    <row r="26" spans="1:4" ht="30.75" customHeight="1" x14ac:dyDescent="0.2">
      <c r="A26" s="9"/>
      <c r="B26" s="18"/>
      <c r="C26" s="32" t="str">
        <f t="shared" si="1"/>
        <v xml:space="preserve"> </v>
      </c>
      <c r="D26" s="22" t="str">
        <f>IFERROR(IF(Table19[[#This Row],[PLACING]]=1,$E$1,IF(Table19[[#This Row],[PLACING]]=2,$F$1,IF(Table19[[#This Row],[PLACING]]=3,$G$1,IF(Table19[[#This Row],[PLACING]]=4,$H$1,IF(Table19[[#This Row],[PLACING]]=5,$I$1," ")))))," ")</f>
        <v xml:space="preserve"> </v>
      </c>
    </row>
    <row r="27" spans="1:4" ht="30.75" customHeight="1" x14ac:dyDescent="0.2">
      <c r="A27" s="9"/>
      <c r="B27" s="18"/>
      <c r="C27" s="32" t="str">
        <f t="shared" si="1"/>
        <v xml:space="preserve"> </v>
      </c>
      <c r="D27" s="22" t="str">
        <f>IFERROR(IF(Table19[[#This Row],[PLACING]]=1,$E$1,IF(Table19[[#This Row],[PLACING]]=2,$F$1,IF(Table19[[#This Row],[PLACING]]=3,$G$1,IF(Table19[[#This Row],[PLACING]]=4,$H$1,IF(Table19[[#This Row],[PLACING]]=5,$I$1," ")))))," ")</f>
        <v xml:space="preserve"> </v>
      </c>
    </row>
    <row r="28" spans="1:4" ht="30.75" customHeight="1" x14ac:dyDescent="0.2">
      <c r="A28" s="9"/>
      <c r="B28" s="18"/>
      <c r="C28" s="32" t="str">
        <f t="shared" si="1"/>
        <v xml:space="preserve"> </v>
      </c>
      <c r="D28" s="22" t="str">
        <f>IFERROR(IF(Table19[[#This Row],[PLACING]]=1,$E$1,IF(Table19[[#This Row],[PLACING]]=2,$F$1,IF(Table19[[#This Row],[PLACING]]=3,$G$1,IF(Table19[[#This Row],[PLACING]]=4,$H$1,IF(Table19[[#This Row],[PLACING]]=5,$I$1," ")))))," ")</f>
        <v xml:space="preserve"> </v>
      </c>
    </row>
    <row r="29" spans="1:4" ht="30.75" customHeight="1" x14ac:dyDescent="0.2">
      <c r="A29" s="9"/>
      <c r="B29" s="18"/>
      <c r="C29" s="32" t="str">
        <f t="shared" si="1"/>
        <v xml:space="preserve"> </v>
      </c>
      <c r="D29" s="22" t="str">
        <f>IFERROR(IF(Table19[[#This Row],[PLACING]]=1,$E$1,IF(Table19[[#This Row],[PLACING]]=2,$F$1,IF(Table19[[#This Row],[PLACING]]=3,$G$1,IF(Table19[[#This Row],[PLACING]]=4,$H$1,IF(Table19[[#This Row],[PLACING]]=5,$I$1," ")))))," ")</f>
        <v xml:space="preserve"> </v>
      </c>
    </row>
    <row r="30" spans="1:4" ht="30.75" customHeight="1" x14ac:dyDescent="0.2">
      <c r="A30" s="9"/>
      <c r="B30" s="18"/>
      <c r="C30" s="32" t="str">
        <f t="shared" si="1"/>
        <v xml:space="preserve"> </v>
      </c>
      <c r="D30" s="22" t="str">
        <f>IFERROR(IF(Table19[[#This Row],[PLACING]]=1,$E$1,IF(Table19[[#This Row],[PLACING]]=2,$F$1,IF(Table19[[#This Row],[PLACING]]=3,$G$1,IF(Table19[[#This Row],[PLACING]]=4,$H$1,IF(Table19[[#This Row],[PLACING]]=5,$I$1," ")))))," ")</f>
        <v xml:space="preserve"> </v>
      </c>
    </row>
    <row r="31" spans="1:4" ht="30.75" customHeight="1" x14ac:dyDescent="0.2">
      <c r="A31" s="9"/>
      <c r="B31" s="18"/>
      <c r="C31" s="32" t="str">
        <f t="shared" si="1"/>
        <v xml:space="preserve"> </v>
      </c>
      <c r="D31" s="22" t="str">
        <f>IFERROR(IF(Table19[[#This Row],[PLACING]]=1,$E$1,IF(Table19[[#This Row],[PLACING]]=2,$F$1,IF(Table19[[#This Row],[PLACING]]=3,$G$1,IF(Table19[[#This Row],[PLACING]]=4,$H$1,IF(Table19[[#This Row],[PLACING]]=5,$I$1," ")))))," ")</f>
        <v xml:space="preserve"> </v>
      </c>
    </row>
    <row r="32" spans="1:4" ht="30.75" customHeight="1" x14ac:dyDescent="0.2">
      <c r="A32" s="10"/>
      <c r="B32" s="19"/>
      <c r="C32" s="33" t="str">
        <f t="shared" si="1"/>
        <v xml:space="preserve"> </v>
      </c>
      <c r="D32" s="23" t="str">
        <f>IFERROR(IF(Table19[[#This Row],[PLACING]]=1,$E$1,IF(Table19[[#This Row],[PLACING]]=2,$F$1,IF(Table19[[#This Row],[PLACING]]=3,$G$1,IF(Table19[[#This Row],[PLACING]]=4,$H$1,IF(Table19[[#This Row],[PLACING]]=5,$I$1," ")))))," ")</f>
        <v xml:space="preserve"> </v>
      </c>
    </row>
  </sheetData>
  <mergeCells count="1">
    <mergeCell ref="A1:C1"/>
  </mergeCells>
  <pageMargins left="0.5" right="0.5" top="0.75" bottom="0.75" header="0.3" footer="0.3"/>
  <pageSetup scale="70" orientation="portrait" horizontalDpi="4294967293"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I22"/>
  <sheetViews>
    <sheetView topLeftCell="A7" zoomScaleNormal="100" workbookViewId="0">
      <selection activeCell="I12" sqref="I12"/>
    </sheetView>
  </sheetViews>
  <sheetFormatPr baseColWidth="10" defaultColWidth="9.1640625" defaultRowHeight="15" x14ac:dyDescent="0.2"/>
  <cols>
    <col min="1" max="1" width="38.6640625" customWidth="1"/>
    <col min="2" max="3" width="18.6640625" customWidth="1"/>
    <col min="4" max="4" width="14.6640625" customWidth="1"/>
    <col min="5" max="5" width="10.6640625" customWidth="1"/>
  </cols>
  <sheetData>
    <row r="1" spans="1:9" ht="43.5" customHeight="1" x14ac:dyDescent="0.55000000000000004">
      <c r="A1" s="64" t="s">
        <v>18</v>
      </c>
      <c r="B1" s="64"/>
      <c r="C1" s="64"/>
      <c r="E1" s="35">
        <v>80</v>
      </c>
      <c r="F1" s="35">
        <v>60</v>
      </c>
      <c r="G1" s="35">
        <v>30</v>
      </c>
      <c r="H1" s="35">
        <v>20</v>
      </c>
      <c r="I1" s="35">
        <v>10</v>
      </c>
    </row>
    <row r="2" spans="1:9" ht="30.75" customHeight="1" x14ac:dyDescent="0.2">
      <c r="A2" s="11" t="s">
        <v>0</v>
      </c>
      <c r="B2" s="15" t="s">
        <v>1</v>
      </c>
      <c r="C2" s="15" t="s">
        <v>2</v>
      </c>
      <c r="D2" s="16" t="s">
        <v>3</v>
      </c>
    </row>
    <row r="3" spans="1:9" ht="30.75" customHeight="1" x14ac:dyDescent="0.2">
      <c r="A3" s="4" t="s">
        <v>121</v>
      </c>
      <c r="B3" s="18">
        <v>3.27</v>
      </c>
      <c r="C3" s="13">
        <f t="shared" ref="C3:C22" si="0">IFERROR(RANK(B3,$B$3:$B$22,1)," ")</f>
        <v>6</v>
      </c>
      <c r="D3" s="44" t="str">
        <f>IFERROR(IF(Table20[[#This Row],[PLACING]]=1,$E$1,IF(Table20[[#This Row],[PLACING]]=2,$F$1,IF(Table20[[#This Row],[PLACING]]=3,$G$1,IF(Table20[[#This Row],[PLACING]]=4,$H$1,IF(Table20[[#This Row],[PLACING]]=5,$I$1," ")))))," ")</f>
        <v xml:space="preserve"> </v>
      </c>
      <c r="E3" s="6" t="str">
        <f>IFERROR(IF(C3=1,5,IF(C3=2,3,IF(C3=3,2,IF(C3=4,1," "))))," ")</f>
        <v xml:space="preserve"> </v>
      </c>
    </row>
    <row r="4" spans="1:9" ht="30.75" customHeight="1" x14ac:dyDescent="0.2">
      <c r="A4" s="4" t="s">
        <v>122</v>
      </c>
      <c r="B4" s="18">
        <v>4.0599999999999996</v>
      </c>
      <c r="C4" s="13">
        <f t="shared" si="0"/>
        <v>8</v>
      </c>
      <c r="D4" s="44" t="str">
        <f>IFERROR(IF(Table20[[#This Row],[PLACING]]=1,$E$1,IF(Table20[[#This Row],[PLACING]]=2,$F$1,IF(Table20[[#This Row],[PLACING]]=3,$G$1,IF(Table20[[#This Row],[PLACING]]=4,$H$1,IF(Table20[[#This Row],[PLACING]]=5,$I$1," ")))))," ")</f>
        <v xml:space="preserve"> </v>
      </c>
      <c r="E4" s="6" t="str">
        <f t="shared" ref="E4:E22" si="1">IFERROR(IF(C4=1,5,IF(C4=2,3,IF(C4=3,2,IF(C4=4,1," "))))," ")</f>
        <v xml:space="preserve"> </v>
      </c>
    </row>
    <row r="5" spans="1:9" ht="30.75" customHeight="1" x14ac:dyDescent="0.2">
      <c r="A5" s="4" t="s">
        <v>85</v>
      </c>
      <c r="B5" s="18">
        <v>2.1800000000000002</v>
      </c>
      <c r="C5" s="13">
        <f t="shared" si="0"/>
        <v>2</v>
      </c>
      <c r="D5" s="44">
        <f>IFERROR(IF(Table20[[#This Row],[PLACING]]=1,$E$1,IF(Table20[[#This Row],[PLACING]]=2,$F$1,IF(Table20[[#This Row],[PLACING]]=3,$G$1,IF(Table20[[#This Row],[PLACING]]=4,$H$1,IF(Table20[[#This Row],[PLACING]]=5,$I$1," ")))))," ")</f>
        <v>60</v>
      </c>
      <c r="E5" s="6">
        <f t="shared" si="1"/>
        <v>3</v>
      </c>
    </row>
    <row r="6" spans="1:9" ht="30.75" customHeight="1" x14ac:dyDescent="0.2">
      <c r="A6" s="4" t="s">
        <v>123</v>
      </c>
      <c r="B6" s="18">
        <v>6.21</v>
      </c>
      <c r="C6" s="13">
        <f t="shared" si="0"/>
        <v>13</v>
      </c>
      <c r="D6" s="44" t="str">
        <f>IFERROR(IF(Table20[[#This Row],[PLACING]]=1,$E$1,IF(Table20[[#This Row],[PLACING]]=2,$F$1,IF(Table20[[#This Row],[PLACING]]=3,$G$1,IF(Table20[[#This Row],[PLACING]]=4,$H$1,IF(Table20[[#This Row],[PLACING]]=5,$I$1," ")))))," ")</f>
        <v xml:space="preserve"> </v>
      </c>
      <c r="E6" s="6" t="str">
        <f t="shared" si="1"/>
        <v xml:space="preserve"> </v>
      </c>
    </row>
    <row r="7" spans="1:9" ht="30.75" customHeight="1" x14ac:dyDescent="0.2">
      <c r="A7" s="4" t="s">
        <v>143</v>
      </c>
      <c r="B7" s="18">
        <v>13.25</v>
      </c>
      <c r="C7" s="13">
        <f t="shared" si="0"/>
        <v>17</v>
      </c>
      <c r="D7" s="44" t="str">
        <f>IFERROR(IF(Table20[[#This Row],[PLACING]]=1,$E$1,IF(Table20[[#This Row],[PLACING]]=2,$F$1,IF(Table20[[#This Row],[PLACING]]=3,$G$1,IF(Table20[[#This Row],[PLACING]]=4,$H$1,IF(Table20[[#This Row],[PLACING]]=5,$I$1," ")))))," ")</f>
        <v xml:space="preserve"> </v>
      </c>
      <c r="E7" s="6" t="str">
        <f t="shared" si="1"/>
        <v xml:space="preserve"> </v>
      </c>
    </row>
    <row r="8" spans="1:9" ht="30.75" customHeight="1" x14ac:dyDescent="0.2">
      <c r="A8" s="4" t="s">
        <v>124</v>
      </c>
      <c r="B8" s="18">
        <v>2.75</v>
      </c>
      <c r="C8" s="13">
        <f t="shared" si="0"/>
        <v>4</v>
      </c>
      <c r="D8" s="44">
        <f>IFERROR(IF(Table20[[#This Row],[PLACING]]=1,$E$1,IF(Table20[[#This Row],[PLACING]]=2,$F$1,IF(Table20[[#This Row],[PLACING]]=3,$G$1,IF(Table20[[#This Row],[PLACING]]=4,$H$1,IF(Table20[[#This Row],[PLACING]]=5,$I$1," ")))))," ")</f>
        <v>20</v>
      </c>
      <c r="E8" s="6">
        <f t="shared" si="1"/>
        <v>1</v>
      </c>
    </row>
    <row r="9" spans="1:9" ht="30.75" customHeight="1" x14ac:dyDescent="0.2">
      <c r="A9" s="4" t="s">
        <v>135</v>
      </c>
      <c r="B9" s="18">
        <v>4.91</v>
      </c>
      <c r="C9" s="13">
        <f t="shared" si="0"/>
        <v>10</v>
      </c>
      <c r="D9" s="44" t="str">
        <f>IFERROR(IF(Table20[[#This Row],[PLACING]]=1,$E$1,IF(Table20[[#This Row],[PLACING]]=2,$F$1,IF(Table20[[#This Row],[PLACING]]=3,$G$1,IF(Table20[[#This Row],[PLACING]]=4,$H$1,IF(Table20[[#This Row],[PLACING]]=5,$I$1," ")))))," ")</f>
        <v xml:space="preserve"> </v>
      </c>
      <c r="E9" s="6" t="str">
        <f t="shared" si="1"/>
        <v xml:space="preserve"> </v>
      </c>
    </row>
    <row r="10" spans="1:9" ht="30.75" customHeight="1" x14ac:dyDescent="0.2">
      <c r="A10" s="4" t="s">
        <v>125</v>
      </c>
      <c r="B10" s="18">
        <v>2.75</v>
      </c>
      <c r="C10" s="13">
        <f t="shared" si="0"/>
        <v>4</v>
      </c>
      <c r="D10" s="44">
        <f>IFERROR(IF(Table20[[#This Row],[PLACING]]=1,$E$1,IF(Table20[[#This Row],[PLACING]]=2,$F$1,IF(Table20[[#This Row],[PLACING]]=3,$G$1,IF(Table20[[#This Row],[PLACING]]=4,$H$1,IF(Table20[[#This Row],[PLACING]]=5,$I$1," ")))))," ")</f>
        <v>20</v>
      </c>
      <c r="E10" s="6">
        <f t="shared" si="1"/>
        <v>1</v>
      </c>
    </row>
    <row r="11" spans="1:9" ht="30.75" customHeight="1" x14ac:dyDescent="0.2">
      <c r="A11" s="4" t="s">
        <v>126</v>
      </c>
      <c r="B11" s="18">
        <v>1.3</v>
      </c>
      <c r="C11" s="13">
        <f t="shared" si="0"/>
        <v>1</v>
      </c>
      <c r="D11" s="44">
        <f>IFERROR(IF(Table20[[#This Row],[PLACING]]=1,$E$1,IF(Table20[[#This Row],[PLACING]]=2,$F$1,IF(Table20[[#This Row],[PLACING]]=3,$G$1,IF(Table20[[#This Row],[PLACING]]=4,$H$1,IF(Table20[[#This Row],[PLACING]]=5,$I$1," ")))))," ")</f>
        <v>80</v>
      </c>
      <c r="E11" s="6">
        <f t="shared" si="1"/>
        <v>5</v>
      </c>
    </row>
    <row r="12" spans="1:9" ht="30.75" customHeight="1" x14ac:dyDescent="0.2">
      <c r="A12" s="4" t="s">
        <v>127</v>
      </c>
      <c r="B12" s="18">
        <v>9.7799999999999994</v>
      </c>
      <c r="C12" s="13">
        <f t="shared" si="0"/>
        <v>14</v>
      </c>
      <c r="D12" s="44" t="str">
        <f>IFERROR(IF(Table20[[#This Row],[PLACING]]=1,$E$1,IF(Table20[[#This Row],[PLACING]]=2,$F$1,IF(Table20[[#This Row],[PLACING]]=3,$G$1,IF(Table20[[#This Row],[PLACING]]=4,$H$1,IF(Table20[[#This Row],[PLACING]]=5,$I$1," ")))))," ")</f>
        <v xml:space="preserve"> </v>
      </c>
      <c r="E12" s="6" t="str">
        <f t="shared" si="1"/>
        <v xml:space="preserve"> </v>
      </c>
    </row>
    <row r="13" spans="1:9" ht="30.75" customHeight="1" x14ac:dyDescent="0.2">
      <c r="A13" s="4" t="s">
        <v>128</v>
      </c>
      <c r="B13" s="18">
        <v>2.23</v>
      </c>
      <c r="C13" s="13">
        <f t="shared" si="0"/>
        <v>3</v>
      </c>
      <c r="D13" s="44">
        <f>IFERROR(IF(Table20[[#This Row],[PLACING]]=1,$E$1,IF(Table20[[#This Row],[PLACING]]=2,$F$1,IF(Table20[[#This Row],[PLACING]]=3,$G$1,IF(Table20[[#This Row],[PLACING]]=4,$H$1,IF(Table20[[#This Row],[PLACING]]=5,$I$1," ")))))," ")</f>
        <v>30</v>
      </c>
      <c r="E13" s="6">
        <f t="shared" si="1"/>
        <v>2</v>
      </c>
    </row>
    <row r="14" spans="1:9" ht="30.75" customHeight="1" x14ac:dyDescent="0.2">
      <c r="A14" s="4" t="s">
        <v>118</v>
      </c>
      <c r="B14" s="18">
        <v>3.95</v>
      </c>
      <c r="C14" s="13">
        <f t="shared" si="0"/>
        <v>7</v>
      </c>
      <c r="D14" s="44" t="str">
        <f>IFERROR(IF(Table20[[#This Row],[PLACING]]=1,$E$1,IF(Table20[[#This Row],[PLACING]]=2,$F$1,IF(Table20[[#This Row],[PLACING]]=3,$G$1,IF(Table20[[#This Row],[PLACING]]=4,$H$1,IF(Table20[[#This Row],[PLACING]]=5,$I$1," ")))))," ")</f>
        <v xml:space="preserve"> </v>
      </c>
      <c r="E14" s="6" t="str">
        <f t="shared" si="1"/>
        <v xml:space="preserve"> </v>
      </c>
    </row>
    <row r="15" spans="1:9" ht="30.75" customHeight="1" x14ac:dyDescent="0.2">
      <c r="A15" s="4" t="s">
        <v>130</v>
      </c>
      <c r="B15" s="18"/>
      <c r="C15" s="13" t="str">
        <f t="shared" si="0"/>
        <v xml:space="preserve"> </v>
      </c>
      <c r="D15" s="44" t="str">
        <f>IFERROR(IF(Table20[[#This Row],[PLACING]]=1,$E$1,IF(Table20[[#This Row],[PLACING]]=2,$F$1,IF(Table20[[#This Row],[PLACING]]=3,$G$1,IF(Table20[[#This Row],[PLACING]]=4,$H$1,IF(Table20[[#This Row],[PLACING]]=5,$I$1," ")))))," ")</f>
        <v xml:space="preserve"> </v>
      </c>
      <c r="E15" s="6" t="str">
        <f t="shared" si="1"/>
        <v xml:space="preserve"> </v>
      </c>
    </row>
    <row r="16" spans="1:9" ht="30.75" customHeight="1" x14ac:dyDescent="0.2">
      <c r="A16" s="4" t="s">
        <v>133</v>
      </c>
      <c r="B16" s="18">
        <v>5.65</v>
      </c>
      <c r="C16" s="13">
        <f t="shared" si="0"/>
        <v>12</v>
      </c>
      <c r="D16" s="44" t="str">
        <f>IFERROR(IF(Table20[[#This Row],[PLACING]]=1,$E$1,IF(Table20[[#This Row],[PLACING]]=2,$F$1,IF(Table20[[#This Row],[PLACING]]=3,$G$1,IF(Table20[[#This Row],[PLACING]]=4,$H$1,IF(Table20[[#This Row],[PLACING]]=5,$I$1," ")))))," ")</f>
        <v xml:space="preserve"> </v>
      </c>
      <c r="E16" s="6" t="str">
        <f t="shared" si="1"/>
        <v xml:space="preserve"> </v>
      </c>
    </row>
    <row r="17" spans="1:5" ht="30.75" customHeight="1" x14ac:dyDescent="0.2">
      <c r="A17" s="4" t="s">
        <v>134</v>
      </c>
      <c r="B17" s="18">
        <v>5.3</v>
      </c>
      <c r="C17" s="13">
        <f t="shared" si="0"/>
        <v>11</v>
      </c>
      <c r="D17" s="44" t="str">
        <f>IFERROR(IF(Table20[[#This Row],[PLACING]]=1,$E$1,IF(Table20[[#This Row],[PLACING]]=2,$F$1,IF(Table20[[#This Row],[PLACING]]=3,$G$1,IF(Table20[[#This Row],[PLACING]]=4,$H$1,IF(Table20[[#This Row],[PLACING]]=5,$I$1," ")))))," ")</f>
        <v xml:space="preserve"> </v>
      </c>
      <c r="E17" s="6" t="str">
        <f t="shared" si="1"/>
        <v xml:space="preserve"> </v>
      </c>
    </row>
    <row r="18" spans="1:5" ht="30.75" customHeight="1" x14ac:dyDescent="0.2">
      <c r="A18" s="4" t="s">
        <v>129</v>
      </c>
      <c r="B18" s="18">
        <v>4.46</v>
      </c>
      <c r="C18" s="13">
        <f t="shared" si="0"/>
        <v>9</v>
      </c>
      <c r="D18" s="44" t="str">
        <f>IFERROR(IF(Table20[[#This Row],[PLACING]]=1,$E$1,IF(Table20[[#This Row],[PLACING]]=2,$F$1,IF(Table20[[#This Row],[PLACING]]=3,$G$1,IF(Table20[[#This Row],[PLACING]]=4,$H$1,IF(Table20[[#This Row],[PLACING]]=5,$I$1," ")))))," ")</f>
        <v xml:space="preserve"> </v>
      </c>
      <c r="E18" s="6" t="str">
        <f t="shared" si="1"/>
        <v xml:space="preserve"> </v>
      </c>
    </row>
    <row r="19" spans="1:5" ht="30.75" customHeight="1" x14ac:dyDescent="0.2">
      <c r="A19" s="4" t="s">
        <v>138</v>
      </c>
      <c r="B19" s="18">
        <v>11.95</v>
      </c>
      <c r="C19" s="13">
        <f t="shared" si="0"/>
        <v>15</v>
      </c>
      <c r="D19" s="44" t="str">
        <f>IFERROR(IF(Table20[[#This Row],[PLACING]]=1,$E$1,IF(Table20[[#This Row],[PLACING]]=2,$F$1,IF(Table20[[#This Row],[PLACING]]=3,$G$1,IF(Table20[[#This Row],[PLACING]]=4,$H$1,IF(Table20[[#This Row],[PLACING]]=5,$I$1," ")))))," ")</f>
        <v xml:space="preserve"> </v>
      </c>
      <c r="E19" s="6" t="str">
        <f t="shared" si="1"/>
        <v xml:space="preserve"> </v>
      </c>
    </row>
    <row r="20" spans="1:5" ht="30.75" customHeight="1" x14ac:dyDescent="0.2">
      <c r="A20" s="4" t="s">
        <v>139</v>
      </c>
      <c r="B20" s="18">
        <v>12.34</v>
      </c>
      <c r="C20" s="13">
        <f t="shared" si="0"/>
        <v>16</v>
      </c>
      <c r="D20" s="44" t="str">
        <f>IFERROR(IF(Table20[[#This Row],[PLACING]]=1,$E$1,IF(Table20[[#This Row],[PLACING]]=2,$F$1,IF(Table20[[#This Row],[PLACING]]=3,$G$1,IF(Table20[[#This Row],[PLACING]]=4,$H$1,IF(Table20[[#This Row],[PLACING]]=5,$I$1," ")))))," ")</f>
        <v xml:space="preserve"> </v>
      </c>
      <c r="E20" s="6" t="str">
        <f t="shared" si="1"/>
        <v xml:space="preserve"> </v>
      </c>
    </row>
    <row r="21" spans="1:5" ht="30.75" customHeight="1" x14ac:dyDescent="0.2">
      <c r="A21" s="4" t="s">
        <v>140</v>
      </c>
      <c r="B21" s="18"/>
      <c r="C21" s="13" t="str">
        <f t="shared" si="0"/>
        <v xml:space="preserve"> </v>
      </c>
      <c r="D21" s="44" t="str">
        <f>IFERROR(IF(Table20[[#This Row],[PLACING]]=1,$E$1,IF(Table20[[#This Row],[PLACING]]=2,$F$1,IF(Table20[[#This Row],[PLACING]]=3,$G$1,IF(Table20[[#This Row],[PLACING]]=4,$H$1,IF(Table20[[#This Row],[PLACING]]=5,$I$1," ")))))," ")</f>
        <v xml:space="preserve"> </v>
      </c>
      <c r="E21" s="6" t="str">
        <f t="shared" si="1"/>
        <v xml:space="preserve"> </v>
      </c>
    </row>
    <row r="22" spans="1:5" ht="30.75" customHeight="1" x14ac:dyDescent="0.2">
      <c r="A22" s="4" t="s">
        <v>141</v>
      </c>
      <c r="B22" s="18"/>
      <c r="C22" s="13" t="str">
        <f t="shared" si="0"/>
        <v xml:space="preserve"> </v>
      </c>
      <c r="D22" s="44" t="str">
        <f>IFERROR(IF(Table20[[#This Row],[PLACING]]=1,$E$1,IF(Table20[[#This Row],[PLACING]]=2,$F$1,IF(Table20[[#This Row],[PLACING]]=3,$G$1,IF(Table20[[#This Row],[PLACING]]=4,$H$1,IF(Table20[[#This Row],[PLACING]]=5,$I$1," ")))))," ")</f>
        <v xml:space="preserve"> </v>
      </c>
      <c r="E22" s="6" t="str">
        <f t="shared" si="1"/>
        <v xml:space="preserve"> </v>
      </c>
    </row>
  </sheetData>
  <mergeCells count="1">
    <mergeCell ref="A1:C1"/>
  </mergeCells>
  <pageMargins left="0.5" right="0.5" top="0.75" bottom="0.75" header="0.3" footer="0.3"/>
  <pageSetup orientation="portrait" horizontalDpi="4294967293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F59E2-7039-419B-B6CF-DB90F2A745A8}">
  <sheetPr>
    <pageSetUpPr fitToPage="1"/>
  </sheetPr>
  <dimension ref="A1:E24"/>
  <sheetViews>
    <sheetView workbookViewId="0">
      <selection activeCell="A22" sqref="A22"/>
    </sheetView>
  </sheetViews>
  <sheetFormatPr baseColWidth="10" defaultColWidth="8.83203125" defaultRowHeight="15" x14ac:dyDescent="0.2"/>
  <cols>
    <col min="1" max="1" width="38.6640625" customWidth="1"/>
    <col min="2" max="3" width="23.6640625" customWidth="1"/>
    <col min="4" max="4" width="14.6640625" customWidth="1"/>
    <col min="5" max="5" width="10.6640625" customWidth="1"/>
  </cols>
  <sheetData>
    <row r="1" spans="1:5" ht="43.5" customHeight="1" x14ac:dyDescent="0.35">
      <c r="A1" s="54" t="s">
        <v>33</v>
      </c>
      <c r="B1" s="54"/>
      <c r="C1" s="54"/>
      <c r="D1" s="41"/>
      <c r="E1" s="41"/>
    </row>
    <row r="2" spans="1:5" ht="30.75" customHeight="1" x14ac:dyDescent="0.2">
      <c r="A2" s="55" t="s">
        <v>38</v>
      </c>
      <c r="B2" s="55"/>
      <c r="C2" s="55"/>
    </row>
    <row r="3" spans="1:5" ht="30.75" customHeight="1" x14ac:dyDescent="0.2">
      <c r="A3" s="48" t="s">
        <v>0</v>
      </c>
      <c r="B3" s="38" t="s">
        <v>35</v>
      </c>
      <c r="C3" s="49" t="s">
        <v>36</v>
      </c>
    </row>
    <row r="4" spans="1:5" ht="30.75" customHeight="1" x14ac:dyDescent="0.2">
      <c r="A4" s="50" t="str">
        <f>IF('BE3'!C4="Grand Total"," ",IF('BE3'!C4=0," ",'BE3'!C4))</f>
        <v>Atli Halvorson</v>
      </c>
      <c r="B4" s="1">
        <f ca="1">IF(SUMPRODUCT(SUMIF(INDIRECT("'"&amp;OpenSheets&amp;"'!A$3:A$28"),Table51130[[#This Row],[NAME]],INDIRECT("'"&amp;OpenSheets&amp;"'!E$3:E$28")))=0," ",SUMPRODUCT(SUMIF(INDIRECT("'"&amp;OpenSheets&amp;"'!A$3:A$28"),Table51130[[#This Row],[NAME]],INDIRECT("'"&amp;OpenSheets&amp;"'!E$3:E$28"))))</f>
        <v>2</v>
      </c>
      <c r="C4" s="51">
        <f ca="1">IFERROR(RANK(Table51130[[#This Row],[EVENT POINTS]],Table51130[EVENT POINTS])," ")</f>
        <v>12</v>
      </c>
    </row>
    <row r="5" spans="1:5" ht="30.75" customHeight="1" x14ac:dyDescent="0.2">
      <c r="A5" s="50" t="str">
        <f>IF('BE3'!C5="Grand Total"," ",IF('BE3'!C5=0," ",'BE3'!C5))</f>
        <v>Becca Bolkowy</v>
      </c>
      <c r="B5" s="1">
        <f ca="1">IF(SUMPRODUCT(SUMIF(INDIRECT("'"&amp;OpenSheets&amp;"'!A$3:A$28"),Table51130[[#This Row],[NAME]],INDIRECT("'"&amp;OpenSheets&amp;"'!E$3:E$28")))=0," ",SUMPRODUCT(SUMIF(INDIRECT("'"&amp;OpenSheets&amp;"'!A$3:A$28"),Table51130[[#This Row],[NAME]],INDIRECT("'"&amp;OpenSheets&amp;"'!E$3:E$28"))))</f>
        <v>5</v>
      </c>
      <c r="C5" s="51">
        <f ca="1">IFERROR(RANK(Table51130[[#This Row],[EVENT POINTS]],Table51130[EVENT POINTS])," ")</f>
        <v>5</v>
      </c>
    </row>
    <row r="6" spans="1:5" ht="30.75" customHeight="1" x14ac:dyDescent="0.2">
      <c r="A6" s="50" t="str">
        <f>IF('BE3'!C6="Grand Total"," ",IF('BE3'!C6=0," ",'BE3'!C6))</f>
        <v>Bernie Bernkopf</v>
      </c>
      <c r="B6" s="1">
        <f ca="1">IF(SUMPRODUCT(SUMIF(INDIRECT("'"&amp;OpenSheets&amp;"'!A$3:A$28"),Table51130[[#This Row],[NAME]],INDIRECT("'"&amp;OpenSheets&amp;"'!E$3:E$28")))=0," ",SUMPRODUCT(SUMIF(INDIRECT("'"&amp;OpenSheets&amp;"'!A$3:A$28"),Table51130[[#This Row],[NAME]],INDIRECT("'"&amp;OpenSheets&amp;"'!E$3:E$28"))))</f>
        <v>1</v>
      </c>
      <c r="C6" s="51">
        <f ca="1">IFERROR(RANK(Table51130[[#This Row],[EVENT POINTS]],Table51130[EVENT POINTS])," ")</f>
        <v>15</v>
      </c>
    </row>
    <row r="7" spans="1:5" ht="30.75" customHeight="1" x14ac:dyDescent="0.2">
      <c r="A7" s="50" t="str">
        <f>IF('BE3'!C7="Grand Total"," ",IF('BE3'!C7=0," ",'BE3'!C7))</f>
        <v>Cameron Arthurs</v>
      </c>
      <c r="B7" s="1">
        <f ca="1">IF(SUMPRODUCT(SUMIF(INDIRECT("'"&amp;OpenSheets&amp;"'!A$3:A$28"),Table51130[[#This Row],[NAME]],INDIRECT("'"&amp;OpenSheets&amp;"'!E$3:E$28")))=0," ",SUMPRODUCT(SUMIF(INDIRECT("'"&amp;OpenSheets&amp;"'!A$3:A$28"),Table51130[[#This Row],[NAME]],INDIRECT("'"&amp;OpenSheets&amp;"'!E$3:E$28"))))</f>
        <v>5</v>
      </c>
      <c r="C7" s="51">
        <f ca="1">IFERROR(RANK(Table51130[[#This Row],[EVENT POINTS]],Table51130[EVENT POINTS])," ")</f>
        <v>5</v>
      </c>
    </row>
    <row r="8" spans="1:5" ht="30.75" customHeight="1" x14ac:dyDescent="0.2">
      <c r="A8" s="50" t="str">
        <f>IF('BE3'!C8="Grand Total"," ",IF('BE3'!C8=0," ",'BE3'!C8))</f>
        <v>Christine Schonbachler</v>
      </c>
      <c r="B8" s="1">
        <f ca="1">IF(SUMPRODUCT(SUMIF(INDIRECT("'"&amp;OpenSheets&amp;"'!A$3:A$28"),Table51130[[#This Row],[NAME]],INDIRECT("'"&amp;OpenSheets&amp;"'!E$3:E$28")))=0," ",SUMPRODUCT(SUMIF(INDIRECT("'"&amp;OpenSheets&amp;"'!A$3:A$28"),Table51130[[#This Row],[NAME]],INDIRECT("'"&amp;OpenSheets&amp;"'!E$3:E$28"))))</f>
        <v>3</v>
      </c>
      <c r="C8" s="51">
        <f ca="1">IFERROR(RANK(Table51130[[#This Row],[EVENT POINTS]],Table51130[EVENT POINTS])," ")</f>
        <v>10</v>
      </c>
    </row>
    <row r="9" spans="1:5" ht="30.75" customHeight="1" x14ac:dyDescent="0.2">
      <c r="A9" s="50" t="str">
        <f>IF('BE3'!C9="Grand Total"," ",IF('BE3'!C9=0," ",'BE3'!C9))</f>
        <v>Dave Enderud</v>
      </c>
      <c r="B9" s="1">
        <f ca="1">IF(SUMPRODUCT(SUMIF(INDIRECT("'"&amp;OpenSheets&amp;"'!A$3:A$28"),Table51130[[#This Row],[NAME]],INDIRECT("'"&amp;OpenSheets&amp;"'!E$3:E$28")))=0," ",SUMPRODUCT(SUMIF(INDIRECT("'"&amp;OpenSheets&amp;"'!A$3:A$28"),Table51130[[#This Row],[NAME]],INDIRECT("'"&amp;OpenSheets&amp;"'!E$3:E$28"))))</f>
        <v>3</v>
      </c>
      <c r="C9" s="51">
        <f ca="1">IFERROR(RANK(Table51130[[#This Row],[EVENT POINTS]],Table51130[EVENT POINTS])," ")</f>
        <v>10</v>
      </c>
    </row>
    <row r="10" spans="1:5" ht="30.75" customHeight="1" x14ac:dyDescent="0.2">
      <c r="A10" s="50" t="str">
        <f>IF('BE3'!C10="Grand Total"," ",IF('BE3'!C10=0," ",'BE3'!C10))</f>
        <v>Dean Elmore</v>
      </c>
      <c r="B10" s="1" t="str">
        <f ca="1">IF(SUMPRODUCT(SUMIF(INDIRECT("'"&amp;OpenSheets&amp;"'!A$3:A$28"),Table51130[[#This Row],[NAME]],INDIRECT("'"&amp;OpenSheets&amp;"'!E$3:E$28")))=0," ",SUMPRODUCT(SUMIF(INDIRECT("'"&amp;OpenSheets&amp;"'!A$3:A$28"),Table51130[[#This Row],[NAME]],INDIRECT("'"&amp;OpenSheets&amp;"'!E$3:E$28"))))</f>
        <v xml:space="preserve"> </v>
      </c>
      <c r="C10" s="51" t="str">
        <f ca="1">IFERROR(RANK(Table51130[[#This Row],[EVENT POINTS]],Table51130[EVENT POINTS])," ")</f>
        <v xml:space="preserve"> </v>
      </c>
    </row>
    <row r="11" spans="1:5" ht="30.75" customHeight="1" x14ac:dyDescent="0.2">
      <c r="A11" s="50" t="str">
        <f>IF('BE3'!C11="Grand Total"," ",IF('BE3'!C11=0," ",'BE3'!C11))</f>
        <v>Don Chinnick</v>
      </c>
      <c r="B11" s="1" t="str">
        <f ca="1">IF(SUMPRODUCT(SUMIF(INDIRECT("'"&amp;OpenSheets&amp;"'!A$3:A$28"),Table51130[[#This Row],[NAME]],INDIRECT("'"&amp;OpenSheets&amp;"'!E$3:E$28")))=0," ",SUMPRODUCT(SUMIF(INDIRECT("'"&amp;OpenSheets&amp;"'!A$3:A$28"),Table51130[[#This Row],[NAME]],INDIRECT("'"&amp;OpenSheets&amp;"'!E$3:E$28"))))</f>
        <v xml:space="preserve"> </v>
      </c>
      <c r="C11" s="51" t="str">
        <f ca="1">IFERROR(RANK(Table51130[[#This Row],[EVENT POINTS]],Table51130[EVENT POINTS])," ")</f>
        <v xml:space="preserve"> </v>
      </c>
    </row>
    <row r="12" spans="1:5" ht="30.75" customHeight="1" x14ac:dyDescent="0.2">
      <c r="A12" s="50" t="str">
        <f>IF('BE3'!C12="Grand Total"," ",IF('BE3'!C12=0," ",'BE3'!C12))</f>
        <v>Eric Seinen</v>
      </c>
      <c r="B12" s="1" t="str">
        <f ca="1">IF(SUMPRODUCT(SUMIF(INDIRECT("'"&amp;OpenSheets&amp;"'!A$3:A$28"),Table51130[[#This Row],[NAME]],INDIRECT("'"&amp;OpenSheets&amp;"'!E$3:E$28")))=0," ",SUMPRODUCT(SUMIF(INDIRECT("'"&amp;OpenSheets&amp;"'!A$3:A$28"),Table51130[[#This Row],[NAME]],INDIRECT("'"&amp;OpenSheets&amp;"'!E$3:E$28"))))</f>
        <v xml:space="preserve"> </v>
      </c>
      <c r="C12" s="51" t="str">
        <f ca="1">IFERROR(RANK(Table51130[[#This Row],[EVENT POINTS]],Table51130[EVENT POINTS])," ")</f>
        <v xml:space="preserve"> </v>
      </c>
    </row>
    <row r="13" spans="1:5" ht="30.75" customHeight="1" x14ac:dyDescent="0.2">
      <c r="A13" s="50" t="str">
        <f>IF('BE3'!C13="Grand Total"," ",IF('BE3'!C13=0," ",'BE3'!C13))</f>
        <v>Gabe Elmore</v>
      </c>
      <c r="B13" s="1">
        <f ca="1">IF(SUMPRODUCT(SUMIF(INDIRECT("'"&amp;OpenSheets&amp;"'!A$3:A$28"),Table51130[[#This Row],[NAME]],INDIRECT("'"&amp;OpenSheets&amp;"'!E$3:E$28")))=0," ",SUMPRODUCT(SUMIF(INDIRECT("'"&amp;OpenSheets&amp;"'!A$3:A$28"),Table51130[[#This Row],[NAME]],INDIRECT("'"&amp;OpenSheets&amp;"'!E$3:E$28"))))</f>
        <v>5</v>
      </c>
      <c r="C13" s="51">
        <f ca="1">IFERROR(RANK(Table51130[[#This Row],[EVENT POINTS]],Table51130[EVENT POINTS])," ")</f>
        <v>5</v>
      </c>
    </row>
    <row r="14" spans="1:5" ht="30.75" customHeight="1" x14ac:dyDescent="0.2">
      <c r="A14" s="50" t="str">
        <f>IF('BE3'!C14="Grand Total"," ",IF('BE3'!C14=0," ",'BE3'!C14))</f>
        <v>Gabriel Courchesne-Normandin</v>
      </c>
      <c r="B14" s="1">
        <f ca="1">IF(SUMPRODUCT(SUMIF(INDIRECT("'"&amp;OpenSheets&amp;"'!A$3:A$28"),Table51130[[#This Row],[NAME]],INDIRECT("'"&amp;OpenSheets&amp;"'!E$3:E$28")))=0," ",SUMPRODUCT(SUMIF(INDIRECT("'"&amp;OpenSheets&amp;"'!A$3:A$28"),Table51130[[#This Row],[NAME]],INDIRECT("'"&amp;OpenSheets&amp;"'!E$3:E$28"))))</f>
        <v>5</v>
      </c>
      <c r="C14" s="51">
        <f ca="1">IFERROR(RANK(Table51130[[#This Row],[EVENT POINTS]],Table51130[EVENT POINTS])," ")</f>
        <v>5</v>
      </c>
    </row>
    <row r="15" spans="1:5" ht="30.75" customHeight="1" x14ac:dyDescent="0.2">
      <c r="A15" s="50" t="str">
        <f>IF('BE3'!C15="Grand Total"," ",IF('BE3'!C15=0," ",'BE3'!C15))</f>
        <v>Gerry Lambert</v>
      </c>
      <c r="B15" s="1">
        <f ca="1">IF(SUMPRODUCT(SUMIF(INDIRECT("'"&amp;OpenSheets&amp;"'!A$3:A$28"),Table51130[[#This Row],[NAME]],INDIRECT("'"&amp;OpenSheets&amp;"'!E$3:E$28")))=0," ",SUMPRODUCT(SUMIF(INDIRECT("'"&amp;OpenSheets&amp;"'!A$3:A$28"),Table51130[[#This Row],[NAME]],INDIRECT("'"&amp;OpenSheets&amp;"'!E$3:E$28"))))</f>
        <v>2</v>
      </c>
      <c r="C15" s="51">
        <f ca="1">IFERROR(RANK(Table51130[[#This Row],[EVENT POINTS]],Table51130[EVENT POINTS])," ")</f>
        <v>12</v>
      </c>
    </row>
    <row r="16" spans="1:5" ht="30.75" customHeight="1" x14ac:dyDescent="0.2">
      <c r="A16" s="50" t="str">
        <f>IF('BE3'!C16="Grand Total"," ",IF('BE3'!C16=0," ",'BE3'!C16))</f>
        <v>Hermann Schonbachler</v>
      </c>
      <c r="B16" s="1">
        <f ca="1">IF(SUMPRODUCT(SUMIF(INDIRECT("'"&amp;OpenSheets&amp;"'!A$3:A$28"),Table51130[[#This Row],[NAME]],INDIRECT("'"&amp;OpenSheets&amp;"'!E$3:E$28")))=0," ",SUMPRODUCT(SUMIF(INDIRECT("'"&amp;OpenSheets&amp;"'!A$3:A$28"),Table51130[[#This Row],[NAME]],INDIRECT("'"&amp;OpenSheets&amp;"'!E$3:E$28"))))</f>
        <v>17</v>
      </c>
      <c r="C16" s="51">
        <f ca="1">IFERROR(RANK(Table51130[[#This Row],[EVENT POINTS]],Table51130[EVENT POINTS])," ")</f>
        <v>1</v>
      </c>
    </row>
    <row r="17" spans="1:3" ht="30.75" customHeight="1" x14ac:dyDescent="0.2">
      <c r="A17" s="50" t="str">
        <f>IF('BE3'!C17="Grand Total"," ",IF('BE3'!C17=0," ",'BE3'!C17))</f>
        <v>Isabelle Gillespie</v>
      </c>
      <c r="B17" s="1" t="str">
        <f ca="1">IF(SUMPRODUCT(SUMIF(INDIRECT("'"&amp;OpenSheets&amp;"'!A$3:A$28"),Table51130[[#This Row],[NAME]],INDIRECT("'"&amp;OpenSheets&amp;"'!E$3:E$28")))=0," ",SUMPRODUCT(SUMIF(INDIRECT("'"&amp;OpenSheets&amp;"'!A$3:A$28"),Table51130[[#This Row],[NAME]],INDIRECT("'"&amp;OpenSheets&amp;"'!E$3:E$28"))))</f>
        <v xml:space="preserve"> </v>
      </c>
      <c r="C17" s="51" t="str">
        <f ca="1">IFERROR(RANK(Table51130[[#This Row],[EVENT POINTS]],Table51130[EVENT POINTS])," ")</f>
        <v xml:space="preserve"> </v>
      </c>
    </row>
    <row r="18" spans="1:3" ht="30.75" customHeight="1" x14ac:dyDescent="0.2">
      <c r="A18" s="50" t="str">
        <f>IF('BE3'!C18="Grand Total"," ",IF('BE3'!C18=0," ",'BE3'!C18))</f>
        <v>Jake Hewit</v>
      </c>
      <c r="B18" s="1">
        <f ca="1">IF(SUMPRODUCT(SUMIF(INDIRECT("'"&amp;OpenSheets&amp;"'!A$3:A$28"),Table51130[[#This Row],[NAME]],INDIRECT("'"&amp;OpenSheets&amp;"'!E$3:E$28")))=0," ",SUMPRODUCT(SUMIF(INDIRECT("'"&amp;OpenSheets&amp;"'!A$3:A$28"),Table51130[[#This Row],[NAME]],INDIRECT("'"&amp;OpenSheets&amp;"'!E$3:E$28"))))</f>
        <v>7</v>
      </c>
      <c r="C18" s="51">
        <f ca="1">IFERROR(RANK(Table51130[[#This Row],[EVENT POINTS]],Table51130[EVENT POINTS])," ")</f>
        <v>4</v>
      </c>
    </row>
    <row r="19" spans="1:3" ht="30.75" customHeight="1" x14ac:dyDescent="0.2">
      <c r="A19" s="50" t="str">
        <f>IF('BE3'!C19="Grand Total"," ",IF('BE3'!C19=0," ",'BE3'!C19))</f>
        <v>Jaycee Hodson</v>
      </c>
      <c r="B19" s="1" t="str">
        <f ca="1">IF(SUMPRODUCT(SUMIF(INDIRECT("'"&amp;OpenSheets&amp;"'!A$3:A$28"),Table51130[[#This Row],[NAME]],INDIRECT("'"&amp;OpenSheets&amp;"'!E$3:E$28")))=0," ",SUMPRODUCT(SUMIF(INDIRECT("'"&amp;OpenSheets&amp;"'!A$3:A$28"),Table51130[[#This Row],[NAME]],INDIRECT("'"&amp;OpenSheets&amp;"'!E$3:E$28"))))</f>
        <v xml:space="preserve"> </v>
      </c>
      <c r="C19" s="51" t="str">
        <f ca="1">IFERROR(RANK(Table51130[[#This Row],[EVENT POINTS]],Table51130[EVENT POINTS])," ")</f>
        <v xml:space="preserve"> </v>
      </c>
    </row>
    <row r="20" spans="1:3" ht="30.75" customHeight="1" x14ac:dyDescent="0.2">
      <c r="A20" s="50" t="str">
        <f>IF('BE3'!C20="Grand Total"," ",IF('BE3'!C20=0," ",'BE3'!C20))</f>
        <v>Jesse Goddard</v>
      </c>
      <c r="B20" s="1">
        <f ca="1">IF(SUMPRODUCT(SUMIF(INDIRECT("'"&amp;OpenSheets&amp;"'!A$3:A$28"),Table51130[[#This Row],[NAME]],INDIRECT("'"&amp;OpenSheets&amp;"'!E$3:E$28")))=0," ",SUMPRODUCT(SUMIF(INDIRECT("'"&amp;OpenSheets&amp;"'!A$3:A$28"),Table51130[[#This Row],[NAME]],INDIRECT("'"&amp;OpenSheets&amp;"'!E$3:E$28"))))</f>
        <v>5</v>
      </c>
      <c r="C20" s="51">
        <f ca="1">IFERROR(RANK(Table51130[[#This Row],[EVENT POINTS]],Table51130[EVENT POINTS])," ")</f>
        <v>5</v>
      </c>
    </row>
    <row r="21" spans="1:3" ht="30.75" customHeight="1" x14ac:dyDescent="0.2">
      <c r="A21" s="50" t="str">
        <f>IF('BE3'!C21="Grand Total"," ",IF('BE3'!C21=0," ",'BE3'!C21))</f>
        <v>Jon Seinen</v>
      </c>
      <c r="B21" s="1">
        <f ca="1">IF(SUMPRODUCT(SUMIF(INDIRECT("'"&amp;OpenSheets&amp;"'!A$3:A$28"),Table51130[[#This Row],[NAME]],INDIRECT("'"&amp;OpenSheets&amp;"'!E$3:E$28")))=0," ",SUMPRODUCT(SUMIF(INDIRECT("'"&amp;OpenSheets&amp;"'!A$3:A$28"),Table51130[[#This Row],[NAME]],INDIRECT("'"&amp;OpenSheets&amp;"'!E$3:E$28"))))</f>
        <v>1</v>
      </c>
      <c r="C21" s="51">
        <f ca="1">IFERROR(RANK(Table51130[[#This Row],[EVENT POINTS]],Table51130[EVENT POINTS])," ")</f>
        <v>15</v>
      </c>
    </row>
    <row r="22" spans="1:3" ht="30.75" customHeight="1" x14ac:dyDescent="0.2">
      <c r="A22" s="50" t="str">
        <f>IF('BE3'!C22="Grand Total"," ",IF('BE3'!C22=0," ",'BE3'!C22))</f>
        <v>Karl Bischoff</v>
      </c>
      <c r="B22" s="1">
        <f ca="1">IF(SUMPRODUCT(SUMIF(INDIRECT("'"&amp;OpenSheets&amp;"'!A$3:A$28"),Table51130[[#This Row],[NAME]],INDIRECT("'"&amp;OpenSheets&amp;"'!E$3:E$28")))=0," ",SUMPRODUCT(SUMIF(INDIRECT("'"&amp;OpenSheets&amp;"'!A$3:A$28"),Table51130[[#This Row],[NAME]],INDIRECT("'"&amp;OpenSheets&amp;"'!E$3:E$28"))))</f>
        <v>13</v>
      </c>
      <c r="C22" s="51">
        <f ca="1">IFERROR(RANK(Table51130[[#This Row],[EVENT POINTS]],Table51130[EVENT POINTS])," ")</f>
        <v>3</v>
      </c>
    </row>
    <row r="23" spans="1:3" ht="30.75" customHeight="1" x14ac:dyDescent="0.2">
      <c r="A23" s="50" t="str">
        <f>IF('BE3'!C23="Grand Total"," ",IF('BE3'!C23=0," ",'BE3'!C23))</f>
        <v>Kelly Weber</v>
      </c>
      <c r="B23" s="1">
        <f ca="1">IF(SUMPRODUCT(SUMIF(INDIRECT("'"&amp;OpenSheets&amp;"'!A$3:A$28"),Table51130[[#This Row],[NAME]],INDIRECT("'"&amp;OpenSheets&amp;"'!E$3:E$28")))=0," ",SUMPRODUCT(SUMIF(INDIRECT("'"&amp;OpenSheets&amp;"'!A$3:A$28"),Table51130[[#This Row],[NAME]],INDIRECT("'"&amp;OpenSheets&amp;"'!E$3:E$28"))))</f>
        <v>2</v>
      </c>
      <c r="C23" s="51">
        <f ca="1">IFERROR(RANK(Table51130[[#This Row],[EVENT POINTS]],Table51130[EVENT POINTS])," ")</f>
        <v>12</v>
      </c>
    </row>
    <row r="24" spans="1:3" ht="30.75" customHeight="1" x14ac:dyDescent="0.2">
      <c r="A24" s="43" t="str">
        <f>IF('BE3'!C24="Grand Total"," ",IF('BE3'!C24=0," ",'BE3'!C24))</f>
        <v>Lars Hobenshield</v>
      </c>
      <c r="B24" s="52">
        <f ca="1">IF(SUMPRODUCT(SUMIF(INDIRECT("'"&amp;OpenSheets&amp;"'!A$3:A$28"),Table51130[[#This Row],[NAME]],INDIRECT("'"&amp;OpenSheets&amp;"'!E$3:E$28")))=0," ",SUMPRODUCT(SUMIF(INDIRECT("'"&amp;OpenSheets&amp;"'!A$3:A$28"),Table51130[[#This Row],[NAME]],INDIRECT("'"&amp;OpenSheets&amp;"'!E$3:E$28"))))</f>
        <v>15</v>
      </c>
      <c r="C24" s="42">
        <f ca="1">IFERROR(RANK(Table51130[[#This Row],[EVENT POINTS]],Table51130[EVENT POINTS])," ")</f>
        <v>2</v>
      </c>
    </row>
  </sheetData>
  <mergeCells count="2">
    <mergeCell ref="A2:C2"/>
    <mergeCell ref="A1:C1"/>
  </mergeCells>
  <conditionalFormatting sqref="C4:C24">
    <cfRule type="cellIs" dxfId="222" priority="1" operator="equal">
      <formula>1</formula>
    </cfRule>
  </conditionalFormatting>
  <pageMargins left="0.5" right="0.5" top="0.75" bottom="0.75" header="0.3" footer="0.3"/>
  <pageSetup scale="94" orientation="portrait" horizontalDpi="4294967293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I22"/>
  <sheetViews>
    <sheetView zoomScaleNormal="100" workbookViewId="0">
      <selection activeCell="B15" sqref="B15"/>
    </sheetView>
  </sheetViews>
  <sheetFormatPr baseColWidth="10" defaultColWidth="9.1640625" defaultRowHeight="15" x14ac:dyDescent="0.2"/>
  <cols>
    <col min="1" max="1" width="38.6640625" customWidth="1"/>
    <col min="2" max="3" width="18.6640625" customWidth="1"/>
    <col min="4" max="4" width="14.6640625" customWidth="1"/>
    <col min="5" max="5" width="10.6640625" customWidth="1"/>
  </cols>
  <sheetData>
    <row r="1" spans="1:9" ht="43.5" customHeight="1" x14ac:dyDescent="0.55000000000000004">
      <c r="A1" s="64" t="s">
        <v>31</v>
      </c>
      <c r="B1" s="64"/>
      <c r="C1" s="64"/>
      <c r="E1" s="35">
        <v>80</v>
      </c>
      <c r="F1" s="35">
        <v>60</v>
      </c>
      <c r="G1" s="35">
        <v>30</v>
      </c>
      <c r="H1" s="35">
        <v>20</v>
      </c>
      <c r="I1" s="35">
        <v>10</v>
      </c>
    </row>
    <row r="2" spans="1:9" ht="30.75" customHeight="1" x14ac:dyDescent="0.2">
      <c r="A2" s="11" t="s">
        <v>0</v>
      </c>
      <c r="B2" s="15" t="s">
        <v>1</v>
      </c>
      <c r="C2" s="15" t="s">
        <v>2</v>
      </c>
      <c r="D2" s="16" t="s">
        <v>3</v>
      </c>
    </row>
    <row r="3" spans="1:9" ht="30.75" customHeight="1" x14ac:dyDescent="0.2">
      <c r="A3" s="4" t="s">
        <v>122</v>
      </c>
      <c r="B3" s="18">
        <v>16.18</v>
      </c>
      <c r="C3" s="13">
        <f t="shared" ref="C3:C22" si="0">IFERROR(RANK(B3,$B$3:$B$22,1)," ")</f>
        <v>10</v>
      </c>
      <c r="D3" s="44" t="str">
        <f>IFERROR(IF(Table21[[#This Row],[PLACING]]=1,$E$1,IF(Table21[[#This Row],[PLACING]]=2,$F$1,IF(Table21[[#This Row],[PLACING]]=3,$G$1,IF(Table21[[#This Row],[PLACING]]=4,$H$1,IF(Table21[[#This Row],[PLACING]]=5,$I$1," ")))))," ")</f>
        <v xml:space="preserve"> </v>
      </c>
      <c r="E3" s="6" t="str">
        <f>IFERROR(IF(C3=1,5,IF(C3=2,3,IF(C3=3,2,IF(C3=4,1," "))))," ")</f>
        <v xml:space="preserve"> </v>
      </c>
    </row>
    <row r="4" spans="1:9" ht="30.75" customHeight="1" x14ac:dyDescent="0.2">
      <c r="A4" s="4" t="s">
        <v>121</v>
      </c>
      <c r="B4" s="18">
        <v>8.49</v>
      </c>
      <c r="C4" s="13">
        <f t="shared" si="0"/>
        <v>1</v>
      </c>
      <c r="D4" s="44">
        <f>IFERROR(IF(Table21[[#This Row],[PLACING]]=1,$E$1,IF(Table21[[#This Row],[PLACING]]=2,$F$1,IF(Table21[[#This Row],[PLACING]]=3,$G$1,IF(Table21[[#This Row],[PLACING]]=4,$H$1,IF(Table21[[#This Row],[PLACING]]=5,$I$1," ")))))," ")</f>
        <v>80</v>
      </c>
      <c r="E4" s="6">
        <f t="shared" ref="E4:E22" si="1">IFERROR(IF(C4=1,5,IF(C4=2,3,IF(C4=3,2,IF(C4=4,1," "))))," ")</f>
        <v>5</v>
      </c>
    </row>
    <row r="5" spans="1:9" ht="30.75" customHeight="1" x14ac:dyDescent="0.2">
      <c r="A5" s="4" t="s">
        <v>135</v>
      </c>
      <c r="B5" s="18">
        <v>13.55</v>
      </c>
      <c r="C5" s="13">
        <f t="shared" si="0"/>
        <v>8</v>
      </c>
      <c r="D5" s="44" t="str">
        <f>IFERROR(IF(Table21[[#This Row],[PLACING]]=1,$E$1,IF(Table21[[#This Row],[PLACING]]=2,$F$1,IF(Table21[[#This Row],[PLACING]]=3,$G$1,IF(Table21[[#This Row],[PLACING]]=4,$H$1,IF(Table21[[#This Row],[PLACING]]=5,$I$1," ")))))," ")</f>
        <v xml:space="preserve"> </v>
      </c>
      <c r="E5" s="6" t="str">
        <f t="shared" si="1"/>
        <v xml:space="preserve"> </v>
      </c>
    </row>
    <row r="6" spans="1:9" ht="30.75" customHeight="1" x14ac:dyDescent="0.2">
      <c r="A6" s="4" t="s">
        <v>85</v>
      </c>
      <c r="B6" s="18">
        <v>12.96</v>
      </c>
      <c r="C6" s="13">
        <f t="shared" si="0"/>
        <v>6</v>
      </c>
      <c r="D6" s="44" t="str">
        <f>IFERROR(IF(Table21[[#This Row],[PLACING]]=1,$E$1,IF(Table21[[#This Row],[PLACING]]=2,$F$1,IF(Table21[[#This Row],[PLACING]]=3,$G$1,IF(Table21[[#This Row],[PLACING]]=4,$H$1,IF(Table21[[#This Row],[PLACING]]=5,$I$1," ")))))," ")</f>
        <v xml:space="preserve"> </v>
      </c>
      <c r="E6" s="6" t="str">
        <f t="shared" si="1"/>
        <v xml:space="preserve"> </v>
      </c>
    </row>
    <row r="7" spans="1:9" ht="30.75" customHeight="1" x14ac:dyDescent="0.2">
      <c r="A7" s="4" t="s">
        <v>125</v>
      </c>
      <c r="B7" s="18">
        <v>10.64</v>
      </c>
      <c r="C7" s="13">
        <f t="shared" si="0"/>
        <v>4</v>
      </c>
      <c r="D7" s="44">
        <f>IFERROR(IF(Table21[[#This Row],[PLACING]]=1,$E$1,IF(Table21[[#This Row],[PLACING]]=2,$F$1,IF(Table21[[#This Row],[PLACING]]=3,$G$1,IF(Table21[[#This Row],[PLACING]]=4,$H$1,IF(Table21[[#This Row],[PLACING]]=5,$I$1," ")))))," ")</f>
        <v>20</v>
      </c>
      <c r="E7" s="6">
        <f t="shared" si="1"/>
        <v>1</v>
      </c>
    </row>
    <row r="8" spans="1:9" ht="30.75" customHeight="1" x14ac:dyDescent="0.2">
      <c r="A8" s="4" t="s">
        <v>126</v>
      </c>
      <c r="B8" s="18">
        <v>8.5500000000000007</v>
      </c>
      <c r="C8" s="13">
        <f t="shared" si="0"/>
        <v>2</v>
      </c>
      <c r="D8" s="44">
        <f>IFERROR(IF(Table21[[#This Row],[PLACING]]=1,$E$1,IF(Table21[[#This Row],[PLACING]]=2,$F$1,IF(Table21[[#This Row],[PLACING]]=3,$G$1,IF(Table21[[#This Row],[PLACING]]=4,$H$1,IF(Table21[[#This Row],[PLACING]]=5,$I$1," ")))))," ")</f>
        <v>60</v>
      </c>
      <c r="E8" s="6">
        <f t="shared" si="1"/>
        <v>3</v>
      </c>
    </row>
    <row r="9" spans="1:9" ht="30.75" customHeight="1" x14ac:dyDescent="0.2">
      <c r="A9" s="4" t="s">
        <v>127</v>
      </c>
      <c r="B9" s="18">
        <v>12</v>
      </c>
      <c r="C9" s="13">
        <f t="shared" si="0"/>
        <v>5</v>
      </c>
      <c r="D9" s="44">
        <f>IFERROR(IF(Table21[[#This Row],[PLACING]]=1,$E$1,IF(Table21[[#This Row],[PLACING]]=2,$F$1,IF(Table21[[#This Row],[PLACING]]=3,$G$1,IF(Table21[[#This Row],[PLACING]]=4,$H$1,IF(Table21[[#This Row],[PLACING]]=5,$I$1," ")))))," ")</f>
        <v>10</v>
      </c>
      <c r="E9" s="6" t="str">
        <f t="shared" si="1"/>
        <v xml:space="preserve"> </v>
      </c>
    </row>
    <row r="10" spans="1:9" ht="30.75" customHeight="1" x14ac:dyDescent="0.2">
      <c r="A10" s="4" t="s">
        <v>128</v>
      </c>
      <c r="B10" s="18">
        <v>9.5500000000000007</v>
      </c>
      <c r="C10" s="13">
        <f t="shared" si="0"/>
        <v>3</v>
      </c>
      <c r="D10" s="44">
        <f>IFERROR(IF(Table21[[#This Row],[PLACING]]=1,$E$1,IF(Table21[[#This Row],[PLACING]]=2,$F$1,IF(Table21[[#This Row],[PLACING]]=3,$G$1,IF(Table21[[#This Row],[PLACING]]=4,$H$1,IF(Table21[[#This Row],[PLACING]]=5,$I$1," ")))))," ")</f>
        <v>30</v>
      </c>
      <c r="E10" s="6">
        <f t="shared" si="1"/>
        <v>2</v>
      </c>
    </row>
    <row r="11" spans="1:9" ht="30.75" customHeight="1" x14ac:dyDescent="0.2">
      <c r="A11" s="4" t="s">
        <v>134</v>
      </c>
      <c r="B11" s="18">
        <v>13.02</v>
      </c>
      <c r="C11" s="13">
        <f t="shared" si="0"/>
        <v>7</v>
      </c>
      <c r="D11" s="44" t="str">
        <f>IFERROR(IF(Table21[[#This Row],[PLACING]]=1,$E$1,IF(Table21[[#This Row],[PLACING]]=2,$F$1,IF(Table21[[#This Row],[PLACING]]=3,$G$1,IF(Table21[[#This Row],[PLACING]]=4,$H$1,IF(Table21[[#This Row],[PLACING]]=5,$I$1," ")))))," ")</f>
        <v xml:space="preserve"> </v>
      </c>
      <c r="E11" s="6" t="str">
        <f t="shared" si="1"/>
        <v xml:space="preserve"> </v>
      </c>
    </row>
    <row r="12" spans="1:9" ht="30.75" customHeight="1" x14ac:dyDescent="0.2">
      <c r="A12" s="4" t="s">
        <v>136</v>
      </c>
      <c r="B12" s="18">
        <v>13.55</v>
      </c>
      <c r="C12" s="13">
        <f t="shared" si="0"/>
        <v>8</v>
      </c>
      <c r="D12" s="44" t="str">
        <f>IFERROR(IF(Table21[[#This Row],[PLACING]]=1,$E$1,IF(Table21[[#This Row],[PLACING]]=2,$F$1,IF(Table21[[#This Row],[PLACING]]=3,$G$1,IF(Table21[[#This Row],[PLACING]]=4,$H$1,IF(Table21[[#This Row],[PLACING]]=5,$I$1," ")))))," ")</f>
        <v xml:space="preserve"> </v>
      </c>
      <c r="E12" s="6" t="str">
        <f t="shared" si="1"/>
        <v xml:space="preserve"> </v>
      </c>
    </row>
    <row r="13" spans="1:9" ht="30.75" customHeight="1" x14ac:dyDescent="0.2">
      <c r="A13" s="4" t="s">
        <v>138</v>
      </c>
      <c r="B13" s="18">
        <v>42.5</v>
      </c>
      <c r="C13" s="13">
        <f t="shared" si="0"/>
        <v>12</v>
      </c>
      <c r="D13" s="44" t="str">
        <f>IFERROR(IF(Table21[[#This Row],[PLACING]]=1,$E$1,IF(Table21[[#This Row],[PLACING]]=2,$F$1,IF(Table21[[#This Row],[PLACING]]=3,$G$1,IF(Table21[[#This Row],[PLACING]]=4,$H$1,IF(Table21[[#This Row],[PLACING]]=5,$I$1," ")))))," ")</f>
        <v xml:space="preserve"> </v>
      </c>
      <c r="E13" s="6" t="str">
        <f t="shared" si="1"/>
        <v xml:space="preserve"> </v>
      </c>
    </row>
    <row r="14" spans="1:9" ht="30.75" customHeight="1" x14ac:dyDescent="0.2">
      <c r="A14" s="4" t="s">
        <v>139</v>
      </c>
      <c r="B14" s="18">
        <v>34</v>
      </c>
      <c r="C14" s="13">
        <f t="shared" si="0"/>
        <v>11</v>
      </c>
      <c r="D14" s="44" t="str">
        <f>IFERROR(IF(Table21[[#This Row],[PLACING]]=1,$E$1,IF(Table21[[#This Row],[PLACING]]=2,$F$1,IF(Table21[[#This Row],[PLACING]]=3,$G$1,IF(Table21[[#This Row],[PLACING]]=4,$H$1,IF(Table21[[#This Row],[PLACING]]=5,$I$1," ")))))," ")</f>
        <v xml:space="preserve"> </v>
      </c>
      <c r="E14" s="6" t="str">
        <f t="shared" si="1"/>
        <v xml:space="preserve"> </v>
      </c>
    </row>
    <row r="15" spans="1:9" ht="30.75" customHeight="1" x14ac:dyDescent="0.2">
      <c r="A15" s="4"/>
      <c r="B15" s="18"/>
      <c r="C15" s="13" t="str">
        <f t="shared" si="0"/>
        <v xml:space="preserve"> </v>
      </c>
      <c r="D15" s="44" t="str">
        <f>IFERROR(IF(Table21[[#This Row],[PLACING]]=1,$E$1,IF(Table21[[#This Row],[PLACING]]=2,$F$1,IF(Table21[[#This Row],[PLACING]]=3,$G$1,IF(Table21[[#This Row],[PLACING]]=4,$H$1,IF(Table21[[#This Row],[PLACING]]=5,$I$1," ")))))," ")</f>
        <v xml:space="preserve"> </v>
      </c>
      <c r="E15" s="6" t="str">
        <f t="shared" si="1"/>
        <v xml:space="preserve"> </v>
      </c>
    </row>
    <row r="16" spans="1:9" ht="30.75" customHeight="1" x14ac:dyDescent="0.2">
      <c r="A16" s="4"/>
      <c r="B16" s="18"/>
      <c r="C16" s="13" t="str">
        <f t="shared" si="0"/>
        <v xml:space="preserve"> </v>
      </c>
      <c r="D16" s="44" t="str">
        <f>IFERROR(IF(Table21[[#This Row],[PLACING]]=1,$E$1,IF(Table21[[#This Row],[PLACING]]=2,$F$1,IF(Table21[[#This Row],[PLACING]]=3,$G$1,IF(Table21[[#This Row],[PLACING]]=4,$H$1,IF(Table21[[#This Row],[PLACING]]=5,$I$1," ")))))," ")</f>
        <v xml:space="preserve"> </v>
      </c>
      <c r="E16" s="6" t="str">
        <f t="shared" si="1"/>
        <v xml:space="preserve"> </v>
      </c>
    </row>
    <row r="17" spans="1:5" ht="30.75" customHeight="1" x14ac:dyDescent="0.2">
      <c r="A17" s="4"/>
      <c r="B17" s="18"/>
      <c r="C17" s="13" t="str">
        <f t="shared" si="0"/>
        <v xml:space="preserve"> </v>
      </c>
      <c r="D17" s="44" t="str">
        <f>IFERROR(IF(Table21[[#This Row],[PLACING]]=1,$E$1,IF(Table21[[#This Row],[PLACING]]=2,$F$1,IF(Table21[[#This Row],[PLACING]]=3,$G$1,IF(Table21[[#This Row],[PLACING]]=4,$H$1,IF(Table21[[#This Row],[PLACING]]=5,$I$1," ")))))," ")</f>
        <v xml:space="preserve"> </v>
      </c>
      <c r="E17" s="6" t="str">
        <f t="shared" si="1"/>
        <v xml:space="preserve"> </v>
      </c>
    </row>
    <row r="18" spans="1:5" ht="30.75" customHeight="1" x14ac:dyDescent="0.2">
      <c r="A18" s="4"/>
      <c r="B18" s="18"/>
      <c r="C18" s="13" t="str">
        <f t="shared" si="0"/>
        <v xml:space="preserve"> </v>
      </c>
      <c r="D18" s="44" t="str">
        <f>IFERROR(IF(Table21[[#This Row],[PLACING]]=1,$E$1,IF(Table21[[#This Row],[PLACING]]=2,$F$1,IF(Table21[[#This Row],[PLACING]]=3,$G$1,IF(Table21[[#This Row],[PLACING]]=4,$H$1,IF(Table21[[#This Row],[PLACING]]=5,$I$1," ")))))," ")</f>
        <v xml:space="preserve"> </v>
      </c>
      <c r="E18" s="6" t="str">
        <f t="shared" si="1"/>
        <v xml:space="preserve"> </v>
      </c>
    </row>
    <row r="19" spans="1:5" ht="30.75" customHeight="1" x14ac:dyDescent="0.2">
      <c r="A19" s="4"/>
      <c r="B19" s="18"/>
      <c r="C19" s="13" t="str">
        <f t="shared" si="0"/>
        <v xml:space="preserve"> </v>
      </c>
      <c r="D19" s="44" t="str">
        <f>IFERROR(IF(Table21[[#This Row],[PLACING]]=1,$E$1,IF(Table21[[#This Row],[PLACING]]=2,$F$1,IF(Table21[[#This Row],[PLACING]]=3,$G$1,IF(Table21[[#This Row],[PLACING]]=4,$H$1,IF(Table21[[#This Row],[PLACING]]=5,$I$1," ")))))," ")</f>
        <v xml:space="preserve"> </v>
      </c>
      <c r="E19" s="6" t="str">
        <f t="shared" si="1"/>
        <v xml:space="preserve"> </v>
      </c>
    </row>
    <row r="20" spans="1:5" ht="30.75" customHeight="1" x14ac:dyDescent="0.2">
      <c r="A20" s="4"/>
      <c r="B20" s="18"/>
      <c r="C20" s="13" t="str">
        <f t="shared" si="0"/>
        <v xml:space="preserve"> </v>
      </c>
      <c r="D20" s="44" t="str">
        <f>IFERROR(IF(Table21[[#This Row],[PLACING]]=1,$E$1,IF(Table21[[#This Row],[PLACING]]=2,$F$1,IF(Table21[[#This Row],[PLACING]]=3,$G$1,IF(Table21[[#This Row],[PLACING]]=4,$H$1,IF(Table21[[#This Row],[PLACING]]=5,$I$1," ")))))," ")</f>
        <v xml:space="preserve"> </v>
      </c>
      <c r="E20" s="6" t="str">
        <f t="shared" si="1"/>
        <v xml:space="preserve"> </v>
      </c>
    </row>
    <row r="21" spans="1:5" ht="30.75" customHeight="1" x14ac:dyDescent="0.2">
      <c r="A21" s="4"/>
      <c r="B21" s="18"/>
      <c r="C21" s="13" t="str">
        <f t="shared" si="0"/>
        <v xml:space="preserve"> </v>
      </c>
      <c r="D21" s="44" t="str">
        <f>IFERROR(IF(Table21[[#This Row],[PLACING]]=1,$E$1,IF(Table21[[#This Row],[PLACING]]=2,$F$1,IF(Table21[[#This Row],[PLACING]]=3,$G$1,IF(Table21[[#This Row],[PLACING]]=4,$H$1,IF(Table21[[#This Row],[PLACING]]=5,$I$1," ")))))," ")</f>
        <v xml:space="preserve"> </v>
      </c>
      <c r="E21" s="6" t="str">
        <f t="shared" si="1"/>
        <v xml:space="preserve"> </v>
      </c>
    </row>
    <row r="22" spans="1:5" ht="30.75" customHeight="1" x14ac:dyDescent="0.2">
      <c r="A22" s="4"/>
      <c r="B22" s="18"/>
      <c r="C22" s="13" t="str">
        <f t="shared" si="0"/>
        <v xml:space="preserve"> </v>
      </c>
      <c r="D22" s="44" t="str">
        <f>IFERROR(IF(Table21[[#This Row],[PLACING]]=1,$E$1,IF(Table21[[#This Row],[PLACING]]=2,$F$1,IF(Table21[[#This Row],[PLACING]]=3,$G$1,IF(Table21[[#This Row],[PLACING]]=4,$H$1,IF(Table21[[#This Row],[PLACING]]=5,$I$1," ")))))," ")</f>
        <v xml:space="preserve"> </v>
      </c>
      <c r="E22" s="6" t="str">
        <f t="shared" si="1"/>
        <v xml:space="preserve"> </v>
      </c>
    </row>
  </sheetData>
  <mergeCells count="1">
    <mergeCell ref="A1:C1"/>
  </mergeCells>
  <pageMargins left="0.5" right="0.5" top="0.75" bottom="0.75" header="0.3" footer="0.3"/>
  <pageSetup orientation="portrait" horizontalDpi="4294967293"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I22"/>
  <sheetViews>
    <sheetView topLeftCell="A3" zoomScaleNormal="100" workbookViewId="0">
      <selection activeCell="B13" sqref="B13"/>
    </sheetView>
  </sheetViews>
  <sheetFormatPr baseColWidth="10" defaultColWidth="9.1640625" defaultRowHeight="15" x14ac:dyDescent="0.2"/>
  <cols>
    <col min="1" max="1" width="38.6640625" customWidth="1"/>
    <col min="2" max="3" width="18.6640625" customWidth="1"/>
    <col min="4" max="4" width="14.6640625" customWidth="1"/>
    <col min="5" max="5" width="10.6640625" customWidth="1"/>
  </cols>
  <sheetData>
    <row r="1" spans="1:9" ht="43.5" customHeight="1" x14ac:dyDescent="0.55000000000000004">
      <c r="A1" s="64" t="s">
        <v>19</v>
      </c>
      <c r="B1" s="64"/>
      <c r="C1" s="64"/>
      <c r="E1" s="35">
        <v>80</v>
      </c>
      <c r="F1" s="35">
        <v>60</v>
      </c>
      <c r="G1" s="35">
        <v>30</v>
      </c>
      <c r="H1" s="35">
        <v>20</v>
      </c>
      <c r="I1" s="35">
        <v>10</v>
      </c>
    </row>
    <row r="2" spans="1:9" ht="30.75" customHeight="1" x14ac:dyDescent="0.2">
      <c r="A2" s="11" t="s">
        <v>0</v>
      </c>
      <c r="B2" s="15" t="s">
        <v>1</v>
      </c>
      <c r="C2" s="15" t="s">
        <v>2</v>
      </c>
      <c r="D2" s="16" t="s">
        <v>3</v>
      </c>
    </row>
    <row r="3" spans="1:9" ht="30.75" customHeight="1" x14ac:dyDescent="0.2">
      <c r="A3" s="4" t="s">
        <v>122</v>
      </c>
      <c r="B3" s="18">
        <v>3.7</v>
      </c>
      <c r="C3" s="13">
        <f t="shared" ref="C3:C22" si="0">IFERROR(RANK(B3,$B$3:$B$22,1)," ")</f>
        <v>6</v>
      </c>
      <c r="D3" s="44" t="str">
        <f>IFERROR(IF(Table22[[#This Row],[PLACING]]=1,$E$1,IF(Table22[[#This Row],[PLACING]]=2,$F$1,IF(Table22[[#This Row],[PLACING]]=3,$G$1,IF(Table22[[#This Row],[PLACING]]=4,$H$1,IF(Table22[[#This Row],[PLACING]]=5,$I$1," ")))))," ")</f>
        <v xml:space="preserve"> </v>
      </c>
      <c r="E3" s="6" t="str">
        <f>IFERROR(IF(C3=1,5,IF(C3=2,3,IF(C3=3,2,IF(C3=4,1," "))))," ")</f>
        <v xml:space="preserve"> </v>
      </c>
    </row>
    <row r="4" spans="1:9" ht="30.75" customHeight="1" x14ac:dyDescent="0.2">
      <c r="A4" s="4" t="s">
        <v>121</v>
      </c>
      <c r="B4" s="18">
        <v>2.35</v>
      </c>
      <c r="C4" s="13">
        <f t="shared" si="0"/>
        <v>2</v>
      </c>
      <c r="D4" s="44">
        <f>IFERROR(IF(Table22[[#This Row],[PLACING]]=1,$E$1,IF(Table22[[#This Row],[PLACING]]=2,$F$1,IF(Table22[[#This Row],[PLACING]]=3,$G$1,IF(Table22[[#This Row],[PLACING]]=4,$H$1,IF(Table22[[#This Row],[PLACING]]=5,$I$1," ")))))," ")</f>
        <v>60</v>
      </c>
      <c r="E4" s="6">
        <f t="shared" ref="E4:E22" si="1">IFERROR(IF(C4=1,5,IF(C4=2,3,IF(C4=3,2,IF(C4=4,1," "))))," ")</f>
        <v>3</v>
      </c>
    </row>
    <row r="5" spans="1:9" ht="30.75" customHeight="1" x14ac:dyDescent="0.2">
      <c r="A5" s="4" t="s">
        <v>135</v>
      </c>
      <c r="B5" s="18">
        <v>6.4</v>
      </c>
      <c r="C5" s="13">
        <f t="shared" si="0"/>
        <v>9</v>
      </c>
      <c r="D5" s="44" t="str">
        <f>IFERROR(IF(Table22[[#This Row],[PLACING]]=1,$E$1,IF(Table22[[#This Row],[PLACING]]=2,$F$1,IF(Table22[[#This Row],[PLACING]]=3,$G$1,IF(Table22[[#This Row],[PLACING]]=4,$H$1,IF(Table22[[#This Row],[PLACING]]=5,$I$1," ")))))," ")</f>
        <v xml:space="preserve"> </v>
      </c>
      <c r="E5" s="6" t="str">
        <f t="shared" si="1"/>
        <v xml:space="preserve"> </v>
      </c>
    </row>
    <row r="6" spans="1:9" ht="30.75" customHeight="1" x14ac:dyDescent="0.2">
      <c r="A6" s="4" t="s">
        <v>85</v>
      </c>
      <c r="B6" s="18">
        <v>3.66</v>
      </c>
      <c r="C6" s="13">
        <f t="shared" si="0"/>
        <v>5</v>
      </c>
      <c r="D6" s="44">
        <f>IFERROR(IF(Table22[[#This Row],[PLACING]]=1,$E$1,IF(Table22[[#This Row],[PLACING]]=2,$F$1,IF(Table22[[#This Row],[PLACING]]=3,$G$1,IF(Table22[[#This Row],[PLACING]]=4,$H$1,IF(Table22[[#This Row],[PLACING]]=5,$I$1," ")))))," ")</f>
        <v>10</v>
      </c>
      <c r="E6" s="6" t="str">
        <f t="shared" si="1"/>
        <v xml:space="preserve"> </v>
      </c>
    </row>
    <row r="7" spans="1:9" ht="30.75" customHeight="1" x14ac:dyDescent="0.2">
      <c r="A7" s="4" t="s">
        <v>83</v>
      </c>
      <c r="B7" s="18">
        <v>2.9</v>
      </c>
      <c r="C7" s="13">
        <f t="shared" si="0"/>
        <v>3</v>
      </c>
      <c r="D7" s="44">
        <f>IFERROR(IF(Table22[[#This Row],[PLACING]]=1,$E$1,IF(Table22[[#This Row],[PLACING]]=2,$F$1,IF(Table22[[#This Row],[PLACING]]=3,$G$1,IF(Table22[[#This Row],[PLACING]]=4,$H$1,IF(Table22[[#This Row],[PLACING]]=5,$I$1," ")))))," ")</f>
        <v>30</v>
      </c>
      <c r="E7" s="6">
        <f t="shared" si="1"/>
        <v>2</v>
      </c>
    </row>
    <row r="8" spans="1:9" ht="30.75" customHeight="1" x14ac:dyDescent="0.2">
      <c r="A8" s="4" t="s">
        <v>125</v>
      </c>
      <c r="B8" s="18">
        <v>2.1</v>
      </c>
      <c r="C8" s="13">
        <f t="shared" si="0"/>
        <v>1</v>
      </c>
      <c r="D8" s="44">
        <f>IFERROR(IF(Table22[[#This Row],[PLACING]]=1,$E$1,IF(Table22[[#This Row],[PLACING]]=2,$F$1,IF(Table22[[#This Row],[PLACING]]=3,$G$1,IF(Table22[[#This Row],[PLACING]]=4,$H$1,IF(Table22[[#This Row],[PLACING]]=5,$I$1," ")))))," ")</f>
        <v>80</v>
      </c>
      <c r="E8" s="6">
        <f t="shared" si="1"/>
        <v>5</v>
      </c>
    </row>
    <row r="9" spans="1:9" ht="30.75" customHeight="1" x14ac:dyDescent="0.2">
      <c r="A9" s="4" t="s">
        <v>126</v>
      </c>
      <c r="B9" s="18">
        <v>3</v>
      </c>
      <c r="C9" s="13">
        <f t="shared" si="0"/>
        <v>4</v>
      </c>
      <c r="D9" s="44">
        <f>IFERROR(IF(Table22[[#This Row],[PLACING]]=1,$E$1,IF(Table22[[#This Row],[PLACING]]=2,$F$1,IF(Table22[[#This Row],[PLACING]]=3,$G$1,IF(Table22[[#This Row],[PLACING]]=4,$H$1,IF(Table22[[#This Row],[PLACING]]=5,$I$1," ")))))," ")</f>
        <v>20</v>
      </c>
      <c r="E9" s="6">
        <f t="shared" si="1"/>
        <v>1</v>
      </c>
    </row>
    <row r="10" spans="1:9" ht="30.75" customHeight="1" x14ac:dyDescent="0.2">
      <c r="A10" s="4" t="s">
        <v>127</v>
      </c>
      <c r="B10" s="18">
        <v>4.1100000000000003</v>
      </c>
      <c r="C10" s="13">
        <f t="shared" si="0"/>
        <v>7</v>
      </c>
      <c r="D10" s="44" t="str">
        <f>IFERROR(IF(Table22[[#This Row],[PLACING]]=1,$E$1,IF(Table22[[#This Row],[PLACING]]=2,$F$1,IF(Table22[[#This Row],[PLACING]]=3,$G$1,IF(Table22[[#This Row],[PLACING]]=4,$H$1,IF(Table22[[#This Row],[PLACING]]=5,$I$1," ")))))," ")</f>
        <v xml:space="preserve"> </v>
      </c>
      <c r="E10" s="6" t="str">
        <f t="shared" si="1"/>
        <v xml:space="preserve"> </v>
      </c>
    </row>
    <row r="11" spans="1:9" ht="30.75" customHeight="1" x14ac:dyDescent="0.2">
      <c r="A11" s="4" t="s">
        <v>128</v>
      </c>
      <c r="B11" s="18">
        <v>5.25</v>
      </c>
      <c r="C11" s="13">
        <f t="shared" si="0"/>
        <v>8</v>
      </c>
      <c r="D11" s="44" t="str">
        <f>IFERROR(IF(Table22[[#This Row],[PLACING]]=1,$E$1,IF(Table22[[#This Row],[PLACING]]=2,$F$1,IF(Table22[[#This Row],[PLACING]]=3,$G$1,IF(Table22[[#This Row],[PLACING]]=4,$H$1,IF(Table22[[#This Row],[PLACING]]=5,$I$1," ")))))," ")</f>
        <v xml:space="preserve"> </v>
      </c>
      <c r="E11" s="6" t="str">
        <f t="shared" si="1"/>
        <v xml:space="preserve"> </v>
      </c>
    </row>
    <row r="12" spans="1:9" ht="30.75" customHeight="1" x14ac:dyDescent="0.2">
      <c r="A12" s="4" t="s">
        <v>118</v>
      </c>
      <c r="B12" s="18">
        <v>7</v>
      </c>
      <c r="C12" s="13">
        <f t="shared" si="0"/>
        <v>10</v>
      </c>
      <c r="D12" s="44" t="str">
        <f>IFERROR(IF(Table22[[#This Row],[PLACING]]=1,$E$1,IF(Table22[[#This Row],[PLACING]]=2,$F$1,IF(Table22[[#This Row],[PLACING]]=3,$G$1,IF(Table22[[#This Row],[PLACING]]=4,$H$1,IF(Table22[[#This Row],[PLACING]]=5,$I$1," ")))))," ")</f>
        <v xml:space="preserve"> </v>
      </c>
      <c r="E12" s="6" t="str">
        <f t="shared" si="1"/>
        <v xml:space="preserve"> </v>
      </c>
    </row>
    <row r="13" spans="1:9" ht="30.75" customHeight="1" x14ac:dyDescent="0.2">
      <c r="A13" s="4"/>
      <c r="B13" s="18"/>
      <c r="C13" s="13" t="str">
        <f t="shared" si="0"/>
        <v xml:space="preserve"> </v>
      </c>
      <c r="D13" s="44" t="str">
        <f>IFERROR(IF(Table22[[#This Row],[PLACING]]=1,$E$1,IF(Table22[[#This Row],[PLACING]]=2,$F$1,IF(Table22[[#This Row],[PLACING]]=3,$G$1,IF(Table22[[#This Row],[PLACING]]=4,$H$1,IF(Table22[[#This Row],[PLACING]]=5,$I$1," ")))))," ")</f>
        <v xml:space="preserve"> </v>
      </c>
      <c r="E13" s="6" t="str">
        <f t="shared" si="1"/>
        <v xml:space="preserve"> </v>
      </c>
    </row>
    <row r="14" spans="1:9" ht="30.75" customHeight="1" x14ac:dyDescent="0.2">
      <c r="A14" s="4"/>
      <c r="B14" s="18"/>
      <c r="C14" s="13" t="str">
        <f t="shared" si="0"/>
        <v xml:space="preserve"> </v>
      </c>
      <c r="D14" s="44" t="str">
        <f>IFERROR(IF(Table22[[#This Row],[PLACING]]=1,$E$1,IF(Table22[[#This Row],[PLACING]]=2,$F$1,IF(Table22[[#This Row],[PLACING]]=3,$G$1,IF(Table22[[#This Row],[PLACING]]=4,$H$1,IF(Table22[[#This Row],[PLACING]]=5,$I$1," ")))))," ")</f>
        <v xml:space="preserve"> </v>
      </c>
      <c r="E14" s="6" t="str">
        <f t="shared" si="1"/>
        <v xml:space="preserve"> </v>
      </c>
    </row>
    <row r="15" spans="1:9" ht="30.75" customHeight="1" x14ac:dyDescent="0.2">
      <c r="A15" s="4"/>
      <c r="B15" s="18"/>
      <c r="C15" s="13" t="str">
        <f t="shared" si="0"/>
        <v xml:space="preserve"> </v>
      </c>
      <c r="D15" s="44" t="str">
        <f>IFERROR(IF(Table22[[#This Row],[PLACING]]=1,$E$1,IF(Table22[[#This Row],[PLACING]]=2,$F$1,IF(Table22[[#This Row],[PLACING]]=3,$G$1,IF(Table22[[#This Row],[PLACING]]=4,$H$1,IF(Table22[[#This Row],[PLACING]]=5,$I$1," ")))))," ")</f>
        <v xml:space="preserve"> </v>
      </c>
      <c r="E15" s="6" t="str">
        <f t="shared" si="1"/>
        <v xml:space="preserve"> </v>
      </c>
    </row>
    <row r="16" spans="1:9" ht="30.75" customHeight="1" x14ac:dyDescent="0.2">
      <c r="A16" s="4"/>
      <c r="B16" s="18"/>
      <c r="C16" s="13" t="str">
        <f t="shared" si="0"/>
        <v xml:space="preserve"> </v>
      </c>
      <c r="D16" s="44" t="str">
        <f>IFERROR(IF(Table22[[#This Row],[PLACING]]=1,$E$1,IF(Table22[[#This Row],[PLACING]]=2,$F$1,IF(Table22[[#This Row],[PLACING]]=3,$G$1,IF(Table22[[#This Row],[PLACING]]=4,$H$1,IF(Table22[[#This Row],[PLACING]]=5,$I$1," ")))))," ")</f>
        <v xml:space="preserve"> </v>
      </c>
      <c r="E16" s="6" t="str">
        <f t="shared" si="1"/>
        <v xml:space="preserve"> </v>
      </c>
    </row>
    <row r="17" spans="1:5" ht="30.75" customHeight="1" x14ac:dyDescent="0.2">
      <c r="A17" s="4"/>
      <c r="B17" s="18"/>
      <c r="C17" s="13" t="str">
        <f t="shared" si="0"/>
        <v xml:space="preserve"> </v>
      </c>
      <c r="D17" s="44" t="str">
        <f>IFERROR(IF(Table22[[#This Row],[PLACING]]=1,$E$1,IF(Table22[[#This Row],[PLACING]]=2,$F$1,IF(Table22[[#This Row],[PLACING]]=3,$G$1,IF(Table22[[#This Row],[PLACING]]=4,$H$1,IF(Table22[[#This Row],[PLACING]]=5,$I$1," ")))))," ")</f>
        <v xml:space="preserve"> </v>
      </c>
      <c r="E17" s="6" t="str">
        <f t="shared" si="1"/>
        <v xml:space="preserve"> </v>
      </c>
    </row>
    <row r="18" spans="1:5" ht="30.75" customHeight="1" x14ac:dyDescent="0.2">
      <c r="A18" s="4"/>
      <c r="B18" s="18"/>
      <c r="C18" s="13" t="str">
        <f t="shared" si="0"/>
        <v xml:space="preserve"> </v>
      </c>
      <c r="D18" s="44" t="str">
        <f>IFERROR(IF(Table22[[#This Row],[PLACING]]=1,$E$1,IF(Table22[[#This Row],[PLACING]]=2,$F$1,IF(Table22[[#This Row],[PLACING]]=3,$G$1,IF(Table22[[#This Row],[PLACING]]=4,$H$1,IF(Table22[[#This Row],[PLACING]]=5,$I$1," ")))))," ")</f>
        <v xml:space="preserve"> </v>
      </c>
      <c r="E18" s="6" t="str">
        <f t="shared" si="1"/>
        <v xml:space="preserve"> </v>
      </c>
    </row>
    <row r="19" spans="1:5" ht="30.75" customHeight="1" x14ac:dyDescent="0.2">
      <c r="A19" s="4"/>
      <c r="B19" s="18"/>
      <c r="C19" s="13" t="str">
        <f t="shared" si="0"/>
        <v xml:space="preserve"> </v>
      </c>
      <c r="D19" s="44" t="str">
        <f>IFERROR(IF(Table22[[#This Row],[PLACING]]=1,$E$1,IF(Table22[[#This Row],[PLACING]]=2,$F$1,IF(Table22[[#This Row],[PLACING]]=3,$G$1,IF(Table22[[#This Row],[PLACING]]=4,$H$1,IF(Table22[[#This Row],[PLACING]]=5,$I$1," ")))))," ")</f>
        <v xml:space="preserve"> </v>
      </c>
      <c r="E19" s="6" t="str">
        <f t="shared" si="1"/>
        <v xml:space="preserve"> </v>
      </c>
    </row>
    <row r="20" spans="1:5" ht="30.75" customHeight="1" x14ac:dyDescent="0.2">
      <c r="A20" s="4"/>
      <c r="B20" s="18"/>
      <c r="C20" s="13" t="str">
        <f t="shared" si="0"/>
        <v xml:space="preserve"> </v>
      </c>
      <c r="D20" s="44" t="str">
        <f>IFERROR(IF(Table22[[#This Row],[PLACING]]=1,$E$1,IF(Table22[[#This Row],[PLACING]]=2,$F$1,IF(Table22[[#This Row],[PLACING]]=3,$G$1,IF(Table22[[#This Row],[PLACING]]=4,$H$1,IF(Table22[[#This Row],[PLACING]]=5,$I$1," ")))))," ")</f>
        <v xml:space="preserve"> </v>
      </c>
      <c r="E20" s="6" t="str">
        <f t="shared" si="1"/>
        <v xml:space="preserve"> </v>
      </c>
    </row>
    <row r="21" spans="1:5" ht="30.75" customHeight="1" x14ac:dyDescent="0.2">
      <c r="A21" s="4"/>
      <c r="B21" s="18"/>
      <c r="C21" s="13" t="str">
        <f t="shared" si="0"/>
        <v xml:space="preserve"> </v>
      </c>
      <c r="D21" s="44" t="str">
        <f>IFERROR(IF(Table22[[#This Row],[PLACING]]=1,$E$1,IF(Table22[[#This Row],[PLACING]]=2,$F$1,IF(Table22[[#This Row],[PLACING]]=3,$G$1,IF(Table22[[#This Row],[PLACING]]=4,$H$1,IF(Table22[[#This Row],[PLACING]]=5,$I$1," ")))))," ")</f>
        <v xml:space="preserve"> </v>
      </c>
      <c r="E21" s="6" t="str">
        <f t="shared" si="1"/>
        <v xml:space="preserve"> </v>
      </c>
    </row>
    <row r="22" spans="1:5" ht="30.75" customHeight="1" x14ac:dyDescent="0.2">
      <c r="A22" s="4"/>
      <c r="B22" s="18"/>
      <c r="C22" s="13" t="str">
        <f t="shared" si="0"/>
        <v xml:space="preserve"> </v>
      </c>
      <c r="D22" s="44" t="str">
        <f>IFERROR(IF(Table22[[#This Row],[PLACING]]=1,$E$1,IF(Table22[[#This Row],[PLACING]]=2,$F$1,IF(Table22[[#This Row],[PLACING]]=3,$G$1,IF(Table22[[#This Row],[PLACING]]=4,$H$1,IF(Table22[[#This Row],[PLACING]]=5,$I$1," ")))))," ")</f>
        <v xml:space="preserve"> </v>
      </c>
      <c r="E22" s="6" t="str">
        <f t="shared" si="1"/>
        <v xml:space="preserve"> </v>
      </c>
    </row>
  </sheetData>
  <mergeCells count="1">
    <mergeCell ref="A1:C1"/>
  </mergeCells>
  <pageMargins left="0.5" right="0.5" top="0.75" bottom="0.75" header="0.3" footer="0.3"/>
  <pageSetup orientation="portrait" horizontalDpi="4294967293"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B4438-F82D-4810-8A9F-0FF026B5BE94}">
  <sheetPr>
    <pageSetUpPr fitToPage="1"/>
  </sheetPr>
  <dimension ref="A1:I22"/>
  <sheetViews>
    <sheetView zoomScaleNormal="100" workbookViewId="0">
      <selection activeCell="B10" sqref="B10"/>
    </sheetView>
  </sheetViews>
  <sheetFormatPr baseColWidth="10" defaultColWidth="9.1640625" defaultRowHeight="15" x14ac:dyDescent="0.2"/>
  <cols>
    <col min="1" max="1" width="38.6640625" customWidth="1"/>
    <col min="2" max="3" width="18.6640625" customWidth="1"/>
    <col min="4" max="4" width="14.6640625" customWidth="1"/>
    <col min="5" max="5" width="10.6640625" customWidth="1"/>
  </cols>
  <sheetData>
    <row r="1" spans="1:9" ht="43.5" customHeight="1" x14ac:dyDescent="0.55000000000000004">
      <c r="A1" s="64" t="s">
        <v>32</v>
      </c>
      <c r="B1" s="64"/>
      <c r="C1" s="64"/>
      <c r="E1" s="35">
        <v>80</v>
      </c>
      <c r="F1" s="35">
        <v>60</v>
      </c>
      <c r="G1" s="35">
        <v>30</v>
      </c>
      <c r="H1" s="35">
        <v>20</v>
      </c>
      <c r="I1" s="35">
        <v>10</v>
      </c>
    </row>
    <row r="2" spans="1:9" ht="30.75" customHeight="1" x14ac:dyDescent="0.2">
      <c r="A2" s="11" t="s">
        <v>0</v>
      </c>
      <c r="B2" s="15" t="s">
        <v>4</v>
      </c>
      <c r="C2" s="15" t="s">
        <v>2</v>
      </c>
      <c r="D2" s="16" t="s">
        <v>3</v>
      </c>
    </row>
    <row r="3" spans="1:9" ht="30.75" customHeight="1" x14ac:dyDescent="0.2">
      <c r="A3" s="4" t="s">
        <v>122</v>
      </c>
      <c r="B3" s="18"/>
      <c r="C3" s="13" t="str">
        <f t="shared" ref="C3:C22" si="0">IFERROR(RANK(B3,$B$3:$B$22,1)," ")</f>
        <v xml:space="preserve"> </v>
      </c>
      <c r="D3" s="44" t="str">
        <f>IFERROR(IF(Table2229[[#This Row],[PLACING]]=1,$E$1,IF(Table2229[[#This Row],[PLACING]]=2,$F$1,IF(Table2229[[#This Row],[PLACING]]=3,$G$1,IF(Table2229[[#This Row],[PLACING]]=4,$H$1,IF(Table2229[[#This Row],[PLACING]]=5,$I$1," ")))))," ")</f>
        <v xml:space="preserve"> </v>
      </c>
      <c r="E3" s="6" t="str">
        <f>IFERROR(IF(C3=1,5,IF(C3=2,3,IF(C3=3,2,IF(C3=4,1," "))))," ")</f>
        <v xml:space="preserve"> </v>
      </c>
    </row>
    <row r="4" spans="1:9" ht="30.75" customHeight="1" x14ac:dyDescent="0.2">
      <c r="A4" s="4" t="s">
        <v>121</v>
      </c>
      <c r="B4" s="18">
        <v>4</v>
      </c>
      <c r="C4" s="13">
        <f t="shared" si="0"/>
        <v>4</v>
      </c>
      <c r="D4" s="44">
        <f>IFERROR(IF(Table2229[[#This Row],[PLACING]]=1,$E$1,IF(Table2229[[#This Row],[PLACING]]=2,$F$1,IF(Table2229[[#This Row],[PLACING]]=3,$G$1,IF(Table2229[[#This Row],[PLACING]]=4,$H$1,IF(Table2229[[#This Row],[PLACING]]=5,$I$1," ")))))," ")</f>
        <v>20</v>
      </c>
      <c r="E4" s="6">
        <f t="shared" ref="E4:E22" si="1">IFERROR(IF(C4=1,5,IF(C4=2,3,IF(C4=3,2,IF(C4=4,1," "))))," ")</f>
        <v>1</v>
      </c>
    </row>
    <row r="5" spans="1:9" ht="30.75" customHeight="1" x14ac:dyDescent="0.2">
      <c r="A5" s="4" t="s">
        <v>127</v>
      </c>
      <c r="B5" s="18">
        <v>2</v>
      </c>
      <c r="C5" s="13">
        <f t="shared" si="0"/>
        <v>2</v>
      </c>
      <c r="D5" s="44">
        <f>IFERROR(IF(Table2229[[#This Row],[PLACING]]=1,$E$1,IF(Table2229[[#This Row],[PLACING]]=2,$F$1,IF(Table2229[[#This Row],[PLACING]]=3,$G$1,IF(Table2229[[#This Row],[PLACING]]=4,$H$1,IF(Table2229[[#This Row],[PLACING]]=5,$I$1," ")))))," ")</f>
        <v>60</v>
      </c>
      <c r="E5" s="6">
        <f t="shared" si="1"/>
        <v>3</v>
      </c>
    </row>
    <row r="6" spans="1:9" ht="30.75" customHeight="1" x14ac:dyDescent="0.2">
      <c r="A6" s="4" t="s">
        <v>134</v>
      </c>
      <c r="B6" s="18">
        <v>5</v>
      </c>
      <c r="C6" s="13">
        <f t="shared" si="0"/>
        <v>5</v>
      </c>
      <c r="D6" s="44">
        <f>IFERROR(IF(Table2229[[#This Row],[PLACING]]=1,$E$1,IF(Table2229[[#This Row],[PLACING]]=2,$F$1,IF(Table2229[[#This Row],[PLACING]]=3,$G$1,IF(Table2229[[#This Row],[PLACING]]=4,$H$1,IF(Table2229[[#This Row],[PLACING]]=5,$I$1," ")))))," ")</f>
        <v>10</v>
      </c>
      <c r="E6" s="6" t="str">
        <f t="shared" si="1"/>
        <v xml:space="preserve"> </v>
      </c>
    </row>
    <row r="7" spans="1:9" ht="30.75" customHeight="1" x14ac:dyDescent="0.2">
      <c r="A7" s="4" t="s">
        <v>136</v>
      </c>
      <c r="B7" s="18"/>
      <c r="C7" s="13" t="str">
        <f t="shared" si="0"/>
        <v xml:space="preserve"> </v>
      </c>
      <c r="D7" s="44" t="str">
        <f>IFERROR(IF(Table2229[[#This Row],[PLACING]]=1,$E$1,IF(Table2229[[#This Row],[PLACING]]=2,$F$1,IF(Table2229[[#This Row],[PLACING]]=3,$G$1,IF(Table2229[[#This Row],[PLACING]]=4,$H$1,IF(Table2229[[#This Row],[PLACING]]=5,$I$1," ")))))," ")</f>
        <v xml:space="preserve"> </v>
      </c>
      <c r="E7" s="6" t="str">
        <f t="shared" si="1"/>
        <v xml:space="preserve"> </v>
      </c>
    </row>
    <row r="8" spans="1:9" ht="30.75" customHeight="1" x14ac:dyDescent="0.2">
      <c r="A8" s="4" t="s">
        <v>125</v>
      </c>
      <c r="B8" s="18">
        <v>3</v>
      </c>
      <c r="C8" s="13">
        <f t="shared" si="0"/>
        <v>3</v>
      </c>
      <c r="D8" s="44">
        <f>IFERROR(IF(Table2229[[#This Row],[PLACING]]=1,$E$1,IF(Table2229[[#This Row],[PLACING]]=2,$F$1,IF(Table2229[[#This Row],[PLACING]]=3,$G$1,IF(Table2229[[#This Row],[PLACING]]=4,$H$1,IF(Table2229[[#This Row],[PLACING]]=5,$I$1," ")))))," ")</f>
        <v>30</v>
      </c>
      <c r="E8" s="6">
        <f t="shared" si="1"/>
        <v>2</v>
      </c>
    </row>
    <row r="9" spans="1:9" ht="30.75" customHeight="1" x14ac:dyDescent="0.2">
      <c r="A9" s="4" t="s">
        <v>128</v>
      </c>
      <c r="B9" s="18">
        <v>1</v>
      </c>
      <c r="C9" s="13">
        <f t="shared" si="0"/>
        <v>1</v>
      </c>
      <c r="D9" s="44">
        <f>IFERROR(IF(Table2229[[#This Row],[PLACING]]=1,$E$1,IF(Table2229[[#This Row],[PLACING]]=2,$F$1,IF(Table2229[[#This Row],[PLACING]]=3,$G$1,IF(Table2229[[#This Row],[PLACING]]=4,$H$1,IF(Table2229[[#This Row],[PLACING]]=5,$I$1," ")))))," ")</f>
        <v>80</v>
      </c>
      <c r="E9" s="6">
        <f t="shared" si="1"/>
        <v>5</v>
      </c>
    </row>
    <row r="10" spans="1:9" ht="30.75" customHeight="1" x14ac:dyDescent="0.2">
      <c r="A10" s="4"/>
      <c r="B10" s="18"/>
      <c r="C10" s="13" t="str">
        <f t="shared" si="0"/>
        <v xml:space="preserve"> </v>
      </c>
      <c r="D10" s="44" t="str">
        <f>IFERROR(IF(Table2229[[#This Row],[PLACING]]=1,$E$1,IF(Table2229[[#This Row],[PLACING]]=2,$F$1,IF(Table2229[[#This Row],[PLACING]]=3,$G$1,IF(Table2229[[#This Row],[PLACING]]=4,$H$1,IF(Table2229[[#This Row],[PLACING]]=5,$I$1," ")))))," ")</f>
        <v xml:space="preserve"> </v>
      </c>
      <c r="E10" s="6" t="str">
        <f t="shared" si="1"/>
        <v xml:space="preserve"> </v>
      </c>
    </row>
    <row r="11" spans="1:9" ht="30.75" customHeight="1" x14ac:dyDescent="0.2">
      <c r="A11" s="4"/>
      <c r="B11" s="18"/>
      <c r="C11" s="13" t="str">
        <f t="shared" si="0"/>
        <v xml:space="preserve"> </v>
      </c>
      <c r="D11" s="44" t="str">
        <f>IFERROR(IF(Table2229[[#This Row],[PLACING]]=1,$E$1,IF(Table2229[[#This Row],[PLACING]]=2,$F$1,IF(Table2229[[#This Row],[PLACING]]=3,$G$1,IF(Table2229[[#This Row],[PLACING]]=4,$H$1,IF(Table2229[[#This Row],[PLACING]]=5,$I$1," ")))))," ")</f>
        <v xml:space="preserve"> </v>
      </c>
      <c r="E11" s="6" t="str">
        <f t="shared" si="1"/>
        <v xml:space="preserve"> </v>
      </c>
    </row>
    <row r="12" spans="1:9" ht="30.75" customHeight="1" x14ac:dyDescent="0.2">
      <c r="A12" s="4"/>
      <c r="B12" s="18"/>
      <c r="C12" s="13" t="str">
        <f t="shared" si="0"/>
        <v xml:space="preserve"> </v>
      </c>
      <c r="D12" s="44" t="str">
        <f>IFERROR(IF(Table2229[[#This Row],[PLACING]]=1,$E$1,IF(Table2229[[#This Row],[PLACING]]=2,$F$1,IF(Table2229[[#This Row],[PLACING]]=3,$G$1,IF(Table2229[[#This Row],[PLACING]]=4,$H$1,IF(Table2229[[#This Row],[PLACING]]=5,$I$1," ")))))," ")</f>
        <v xml:space="preserve"> </v>
      </c>
      <c r="E12" s="6" t="str">
        <f t="shared" si="1"/>
        <v xml:space="preserve"> </v>
      </c>
    </row>
    <row r="13" spans="1:9" ht="30.75" customHeight="1" x14ac:dyDescent="0.2">
      <c r="A13" s="4"/>
      <c r="B13" s="18"/>
      <c r="C13" s="13" t="str">
        <f t="shared" si="0"/>
        <v xml:space="preserve"> </v>
      </c>
      <c r="D13" s="44" t="str">
        <f>IFERROR(IF(Table2229[[#This Row],[PLACING]]=1,$E$1,IF(Table2229[[#This Row],[PLACING]]=2,$F$1,IF(Table2229[[#This Row],[PLACING]]=3,$G$1,IF(Table2229[[#This Row],[PLACING]]=4,$H$1,IF(Table2229[[#This Row],[PLACING]]=5,$I$1," ")))))," ")</f>
        <v xml:space="preserve"> </v>
      </c>
      <c r="E13" s="6" t="str">
        <f t="shared" si="1"/>
        <v xml:space="preserve"> </v>
      </c>
    </row>
    <row r="14" spans="1:9" ht="30.75" customHeight="1" x14ac:dyDescent="0.2">
      <c r="A14" s="4"/>
      <c r="B14" s="18"/>
      <c r="C14" s="13" t="str">
        <f t="shared" si="0"/>
        <v xml:space="preserve"> </v>
      </c>
      <c r="D14" s="44" t="str">
        <f>IFERROR(IF(Table2229[[#This Row],[PLACING]]=1,$E$1,IF(Table2229[[#This Row],[PLACING]]=2,$F$1,IF(Table2229[[#This Row],[PLACING]]=3,$G$1,IF(Table2229[[#This Row],[PLACING]]=4,$H$1,IF(Table2229[[#This Row],[PLACING]]=5,$I$1," ")))))," ")</f>
        <v xml:space="preserve"> </v>
      </c>
      <c r="E14" s="6" t="str">
        <f t="shared" si="1"/>
        <v xml:space="preserve"> </v>
      </c>
    </row>
    <row r="15" spans="1:9" ht="30.75" customHeight="1" x14ac:dyDescent="0.2">
      <c r="A15" s="4"/>
      <c r="B15" s="18"/>
      <c r="C15" s="13" t="str">
        <f t="shared" si="0"/>
        <v xml:space="preserve"> </v>
      </c>
      <c r="D15" s="44" t="str">
        <f>IFERROR(IF(Table2229[[#This Row],[PLACING]]=1,$E$1,IF(Table2229[[#This Row],[PLACING]]=2,$F$1,IF(Table2229[[#This Row],[PLACING]]=3,$G$1,IF(Table2229[[#This Row],[PLACING]]=4,$H$1,IF(Table2229[[#This Row],[PLACING]]=5,$I$1," ")))))," ")</f>
        <v xml:space="preserve"> </v>
      </c>
      <c r="E15" s="6" t="str">
        <f t="shared" si="1"/>
        <v xml:space="preserve"> </v>
      </c>
    </row>
    <row r="16" spans="1:9" ht="30.75" customHeight="1" x14ac:dyDescent="0.2">
      <c r="A16" s="4"/>
      <c r="B16" s="18"/>
      <c r="C16" s="13" t="str">
        <f t="shared" si="0"/>
        <v xml:space="preserve"> </v>
      </c>
      <c r="D16" s="44" t="str">
        <f>IFERROR(IF(Table2229[[#This Row],[PLACING]]=1,$E$1,IF(Table2229[[#This Row],[PLACING]]=2,$F$1,IF(Table2229[[#This Row],[PLACING]]=3,$G$1,IF(Table2229[[#This Row],[PLACING]]=4,$H$1,IF(Table2229[[#This Row],[PLACING]]=5,$I$1," ")))))," ")</f>
        <v xml:space="preserve"> </v>
      </c>
      <c r="E16" s="6" t="str">
        <f t="shared" si="1"/>
        <v xml:space="preserve"> </v>
      </c>
    </row>
    <row r="17" spans="1:5" ht="30.75" customHeight="1" x14ac:dyDescent="0.2">
      <c r="A17" s="4"/>
      <c r="B17" s="18"/>
      <c r="C17" s="13" t="str">
        <f t="shared" si="0"/>
        <v xml:space="preserve"> </v>
      </c>
      <c r="D17" s="44" t="str">
        <f>IFERROR(IF(Table2229[[#This Row],[PLACING]]=1,$E$1,IF(Table2229[[#This Row],[PLACING]]=2,$F$1,IF(Table2229[[#This Row],[PLACING]]=3,$G$1,IF(Table2229[[#This Row],[PLACING]]=4,$H$1,IF(Table2229[[#This Row],[PLACING]]=5,$I$1," ")))))," ")</f>
        <v xml:space="preserve"> </v>
      </c>
      <c r="E17" s="6" t="str">
        <f t="shared" si="1"/>
        <v xml:space="preserve"> </v>
      </c>
    </row>
    <row r="18" spans="1:5" ht="30.75" customHeight="1" x14ac:dyDescent="0.2">
      <c r="A18" s="4"/>
      <c r="B18" s="18"/>
      <c r="C18" s="13" t="str">
        <f t="shared" si="0"/>
        <v xml:space="preserve"> </v>
      </c>
      <c r="D18" s="44" t="str">
        <f>IFERROR(IF(Table2229[[#This Row],[PLACING]]=1,$E$1,IF(Table2229[[#This Row],[PLACING]]=2,$F$1,IF(Table2229[[#This Row],[PLACING]]=3,$G$1,IF(Table2229[[#This Row],[PLACING]]=4,$H$1,IF(Table2229[[#This Row],[PLACING]]=5,$I$1," ")))))," ")</f>
        <v xml:space="preserve"> </v>
      </c>
      <c r="E18" s="6" t="str">
        <f t="shared" si="1"/>
        <v xml:space="preserve"> </v>
      </c>
    </row>
    <row r="19" spans="1:5" ht="30.75" customHeight="1" x14ac:dyDescent="0.2">
      <c r="A19" s="4"/>
      <c r="B19" s="18"/>
      <c r="C19" s="13" t="str">
        <f t="shared" si="0"/>
        <v xml:space="preserve"> </v>
      </c>
      <c r="D19" s="44" t="str">
        <f>IFERROR(IF(Table2229[[#This Row],[PLACING]]=1,$E$1,IF(Table2229[[#This Row],[PLACING]]=2,$F$1,IF(Table2229[[#This Row],[PLACING]]=3,$G$1,IF(Table2229[[#This Row],[PLACING]]=4,$H$1,IF(Table2229[[#This Row],[PLACING]]=5,$I$1," ")))))," ")</f>
        <v xml:space="preserve"> </v>
      </c>
      <c r="E19" s="6" t="str">
        <f t="shared" si="1"/>
        <v xml:space="preserve"> </v>
      </c>
    </row>
    <row r="20" spans="1:5" ht="30.75" customHeight="1" x14ac:dyDescent="0.2">
      <c r="A20" s="4"/>
      <c r="B20" s="18"/>
      <c r="C20" s="13" t="str">
        <f t="shared" si="0"/>
        <v xml:space="preserve"> </v>
      </c>
      <c r="D20" s="44" t="str">
        <f>IFERROR(IF(Table2229[[#This Row],[PLACING]]=1,$E$1,IF(Table2229[[#This Row],[PLACING]]=2,$F$1,IF(Table2229[[#This Row],[PLACING]]=3,$G$1,IF(Table2229[[#This Row],[PLACING]]=4,$H$1,IF(Table2229[[#This Row],[PLACING]]=5,$I$1," ")))))," ")</f>
        <v xml:space="preserve"> </v>
      </c>
      <c r="E20" s="6" t="str">
        <f t="shared" si="1"/>
        <v xml:space="preserve"> </v>
      </c>
    </row>
    <row r="21" spans="1:5" ht="30.75" customHeight="1" x14ac:dyDescent="0.2">
      <c r="A21" s="4"/>
      <c r="B21" s="18"/>
      <c r="C21" s="13" t="str">
        <f t="shared" si="0"/>
        <v xml:space="preserve"> </v>
      </c>
      <c r="D21" s="44" t="str">
        <f>IFERROR(IF(Table2229[[#This Row],[PLACING]]=1,$E$1,IF(Table2229[[#This Row],[PLACING]]=2,$F$1,IF(Table2229[[#This Row],[PLACING]]=3,$G$1,IF(Table2229[[#This Row],[PLACING]]=4,$H$1,IF(Table2229[[#This Row],[PLACING]]=5,$I$1," ")))))," ")</f>
        <v xml:space="preserve"> </v>
      </c>
      <c r="E21" s="6" t="str">
        <f t="shared" si="1"/>
        <v xml:space="preserve"> </v>
      </c>
    </row>
    <row r="22" spans="1:5" ht="30.75" customHeight="1" x14ac:dyDescent="0.2">
      <c r="A22" s="4"/>
      <c r="B22" s="18"/>
      <c r="C22" s="13" t="str">
        <f t="shared" si="0"/>
        <v xml:space="preserve"> </v>
      </c>
      <c r="D22" s="44" t="str">
        <f>IFERROR(IF(Table2229[[#This Row],[PLACING]]=1,$E$1,IF(Table2229[[#This Row],[PLACING]]=2,$F$1,IF(Table2229[[#This Row],[PLACING]]=3,$G$1,IF(Table2229[[#This Row],[PLACING]]=4,$H$1,IF(Table2229[[#This Row],[PLACING]]=5,$I$1," ")))))," ")</f>
        <v xml:space="preserve"> </v>
      </c>
      <c r="E22" s="6" t="str">
        <f t="shared" si="1"/>
        <v xml:space="preserve"> </v>
      </c>
    </row>
  </sheetData>
  <mergeCells count="1">
    <mergeCell ref="A1:C1"/>
  </mergeCells>
  <pageMargins left="0.5" right="0.5" top="0.75" bottom="0.75" header="0.3" footer="0.3"/>
  <pageSetup orientation="portrait" horizontalDpi="4294967293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1119D-6CCB-4EA0-BCC2-5D2F7AEF9511}">
  <sheetPr>
    <pageSetUpPr fitToPage="1"/>
  </sheetPr>
  <dimension ref="A1:E24"/>
  <sheetViews>
    <sheetView tabSelected="1" topLeftCell="A5" workbookViewId="0">
      <selection activeCell="A22" sqref="A22"/>
    </sheetView>
  </sheetViews>
  <sheetFormatPr baseColWidth="10" defaultColWidth="8.83203125" defaultRowHeight="15" x14ac:dyDescent="0.2"/>
  <cols>
    <col min="1" max="1" width="38.6640625" customWidth="1"/>
    <col min="2" max="3" width="23.6640625" customWidth="1"/>
    <col min="4" max="4" width="14.6640625" customWidth="1"/>
    <col min="5" max="5" width="10.6640625" customWidth="1"/>
  </cols>
  <sheetData>
    <row r="1" spans="1:5" ht="43.5" customHeight="1" x14ac:dyDescent="0.35">
      <c r="A1" s="54" t="s">
        <v>33</v>
      </c>
      <c r="B1" s="54"/>
      <c r="C1" s="54"/>
      <c r="D1" s="41"/>
      <c r="E1" s="41"/>
    </row>
    <row r="2" spans="1:5" ht="30.75" customHeight="1" x14ac:dyDescent="0.2">
      <c r="A2" s="55" t="s">
        <v>39</v>
      </c>
      <c r="B2" s="55"/>
      <c r="C2" s="55"/>
    </row>
    <row r="3" spans="1:5" ht="30.75" customHeight="1" x14ac:dyDescent="0.2">
      <c r="A3" s="48" t="s">
        <v>0</v>
      </c>
      <c r="B3" s="38" t="s">
        <v>35</v>
      </c>
      <c r="C3" s="49" t="s">
        <v>36</v>
      </c>
    </row>
    <row r="4" spans="1:5" ht="30.75" customHeight="1" x14ac:dyDescent="0.2">
      <c r="A4" s="50" t="str">
        <f>IF('BE4'!C4="Grand Total"," ",IF('BE4'!C4=0," ",'BE4'!C4))</f>
        <v>Becca Bolkowy</v>
      </c>
      <c r="B4" s="1">
        <f ca="1">IF(SUMPRODUCT(SUMIF(INDIRECT("'"&amp;LadiesSheets&amp;"'!A$3:A$28"),Table5113031[[#This Row],[NAME]],INDIRECT("'"&amp;LadiesSheets&amp;"'!E$3:E$28")))=0," ",SUMPRODUCT(SUMIF(INDIRECT("'"&amp;LadiesSheets&amp;"'!A$3:A$28"),Table5113031[[#This Row],[NAME]],INDIRECT("'"&amp;LadiesSheets&amp;"'!E$3:E$28"))))</f>
        <v>1</v>
      </c>
      <c r="C4" s="51">
        <f ca="1">IFERROR(RANK(Table5113031[[#This Row],[EVENT POINTS]],Table5113031[EVENT POINTS])," ")</f>
        <v>10</v>
      </c>
    </row>
    <row r="5" spans="1:5" ht="30.75" customHeight="1" x14ac:dyDescent="0.2">
      <c r="A5" s="50" t="str">
        <f>IF('BE4'!C5="Grand Total"," ",IF('BE4'!C5=0," ",'BE4'!C5))</f>
        <v>Christine Schonbachler</v>
      </c>
      <c r="B5" s="1">
        <f ca="1">IF(SUMPRODUCT(SUMIF(INDIRECT("'"&amp;LadiesSheets&amp;"'!A$3:A$28"),Table5113031[[#This Row],[NAME]],INDIRECT("'"&amp;LadiesSheets&amp;"'!E$3:E$28")))=0," ",SUMPRODUCT(SUMIF(INDIRECT("'"&amp;LadiesSheets&amp;"'!A$3:A$28"),Table5113031[[#This Row],[NAME]],INDIRECT("'"&amp;LadiesSheets&amp;"'!E$3:E$28"))))</f>
        <v>4</v>
      </c>
      <c r="C5" s="51">
        <f ca="1">IFERROR(RANK(Table5113031[[#This Row],[EVENT POINTS]],Table5113031[EVENT POINTS])," ")</f>
        <v>6</v>
      </c>
    </row>
    <row r="6" spans="1:5" ht="30.75" customHeight="1" x14ac:dyDescent="0.2">
      <c r="A6" s="50" t="str">
        <f>IF('BE4'!C6="Grand Total"," ",IF('BE4'!C6=0," ",'BE4'!C6))</f>
        <v>Isabelle Gillespie</v>
      </c>
      <c r="B6" s="1">
        <f ca="1">IF(SUMPRODUCT(SUMIF(INDIRECT("'"&amp;LadiesSheets&amp;"'!A$3:A$28"),Table5113031[[#This Row],[NAME]],INDIRECT("'"&amp;LadiesSheets&amp;"'!E$3:E$28")))=0," ",SUMPRODUCT(SUMIF(INDIRECT("'"&amp;LadiesSheets&amp;"'!A$3:A$28"),Table5113031[[#This Row],[NAME]],INDIRECT("'"&amp;LadiesSheets&amp;"'!E$3:E$28"))))</f>
        <v>8</v>
      </c>
      <c r="C6" s="51">
        <f ca="1">IFERROR(RANK(Table5113031[[#This Row],[EVENT POINTS]],Table5113031[EVENT POINTS])," ")</f>
        <v>2</v>
      </c>
    </row>
    <row r="7" spans="1:5" ht="30.75" customHeight="1" x14ac:dyDescent="0.2">
      <c r="A7" s="50" t="str">
        <f>IF('BE4'!C7="Grand Total"," ",IF('BE4'!C7=0," ",'BE4'!C7))</f>
        <v>Jana Seinen</v>
      </c>
      <c r="B7" s="1">
        <f ca="1">IF(SUMPRODUCT(SUMIF(INDIRECT("'"&amp;LadiesSheets&amp;"'!A$3:A$28"),Table5113031[[#This Row],[NAME]],INDIRECT("'"&amp;LadiesSheets&amp;"'!E$3:E$28")))=0," ",SUMPRODUCT(SUMIF(INDIRECT("'"&amp;LadiesSheets&amp;"'!A$3:A$28"),Table5113031[[#This Row],[NAME]],INDIRECT("'"&amp;LadiesSheets&amp;"'!E$3:E$28"))))</f>
        <v>5</v>
      </c>
      <c r="C7" s="51">
        <f ca="1">IFERROR(RANK(Table5113031[[#This Row],[EVENT POINTS]],Table5113031[EVENT POINTS])," ")</f>
        <v>5</v>
      </c>
    </row>
    <row r="8" spans="1:5" ht="30.75" customHeight="1" x14ac:dyDescent="0.2">
      <c r="A8" s="50" t="str">
        <f>IF('BE4'!C8="Grand Total"," ",IF('BE4'!C8=0," ",'BE4'!C8))</f>
        <v>Jaycee Hodson</v>
      </c>
      <c r="B8" s="1">
        <f ca="1">IF(SUMPRODUCT(SUMIF(INDIRECT("'"&amp;LadiesSheets&amp;"'!A$3:A$28"),Table5113031[[#This Row],[NAME]],INDIRECT("'"&amp;LadiesSheets&amp;"'!E$3:E$28")))=0," ",SUMPRODUCT(SUMIF(INDIRECT("'"&amp;LadiesSheets&amp;"'!A$3:A$28"),Table5113031[[#This Row],[NAME]],INDIRECT("'"&amp;LadiesSheets&amp;"'!E$3:E$28"))))</f>
        <v>1</v>
      </c>
      <c r="C8" s="51">
        <f ca="1">IFERROR(RANK(Table5113031[[#This Row],[EVENT POINTS]],Table5113031[EVENT POINTS])," ")</f>
        <v>10</v>
      </c>
    </row>
    <row r="9" spans="1:5" ht="30.75" customHeight="1" x14ac:dyDescent="0.2">
      <c r="A9" s="50" t="str">
        <f>IF('BE4'!C9="Grand Total"," ",IF('BE4'!C9=0," ",'BE4'!C9))</f>
        <v>Kelly Weber</v>
      </c>
      <c r="B9" s="1">
        <f ca="1">IF(SUMPRODUCT(SUMIF(INDIRECT("'"&amp;LadiesSheets&amp;"'!A$3:A$28"),Table5113031[[#This Row],[NAME]],INDIRECT("'"&amp;LadiesSheets&amp;"'!E$3:E$28")))=0," ",SUMPRODUCT(SUMIF(INDIRECT("'"&amp;LadiesSheets&amp;"'!A$3:A$28"),Table5113031[[#This Row],[NAME]],INDIRECT("'"&amp;LadiesSheets&amp;"'!E$3:E$28"))))</f>
        <v>1</v>
      </c>
      <c r="C9" s="51">
        <f ca="1">IFERROR(RANK(Table5113031[[#This Row],[EVENT POINTS]],Table5113031[EVENT POINTS])," ")</f>
        <v>10</v>
      </c>
    </row>
    <row r="10" spans="1:5" ht="30.75" customHeight="1" x14ac:dyDescent="0.2">
      <c r="A10" s="50" t="str">
        <f>IF('BE4'!C10="Grand Total"," ",IF('BE4'!C10=0," ",'BE4'!C10))</f>
        <v>Marnie Pole</v>
      </c>
      <c r="B10" s="1">
        <f ca="1">IF(SUMPRODUCT(SUMIF(INDIRECT("'"&amp;LadiesSheets&amp;"'!A$3:A$28"),Table5113031[[#This Row],[NAME]],INDIRECT("'"&amp;LadiesSheets&amp;"'!E$3:E$28")))=0," ",SUMPRODUCT(SUMIF(INDIRECT("'"&amp;LadiesSheets&amp;"'!A$3:A$28"),Table5113031[[#This Row],[NAME]],INDIRECT("'"&amp;LadiesSheets&amp;"'!E$3:E$28"))))</f>
        <v>8</v>
      </c>
      <c r="C10" s="51">
        <f ca="1">IFERROR(RANK(Table5113031[[#This Row],[EVENT POINTS]],Table5113031[EVENT POINTS])," ")</f>
        <v>2</v>
      </c>
    </row>
    <row r="11" spans="1:5" ht="30.75" customHeight="1" x14ac:dyDescent="0.2">
      <c r="A11" s="50" t="str">
        <f>IF('BE4'!C11="Grand Total"," ",IF('BE4'!C11=0," ",'BE4'!C11))</f>
        <v>Megan McKinley</v>
      </c>
      <c r="B11" s="1">
        <f ca="1">IF(SUMPRODUCT(SUMIF(INDIRECT("'"&amp;LadiesSheets&amp;"'!A$3:A$28"),Table5113031[[#This Row],[NAME]],INDIRECT("'"&amp;LadiesSheets&amp;"'!E$3:E$28")))=0," ",SUMPRODUCT(SUMIF(INDIRECT("'"&amp;LadiesSheets&amp;"'!A$3:A$28"),Table5113031[[#This Row],[NAME]],INDIRECT("'"&amp;LadiesSheets&amp;"'!E$3:E$28"))))</f>
        <v>13</v>
      </c>
      <c r="C11" s="51">
        <f ca="1">IFERROR(RANK(Table5113031[[#This Row],[EVENT POINTS]],Table5113031[EVENT POINTS])," ")</f>
        <v>1</v>
      </c>
    </row>
    <row r="12" spans="1:5" ht="30.75" customHeight="1" x14ac:dyDescent="0.2">
      <c r="A12" s="50" t="str">
        <f>IF('BE4'!C12="Grand Total"," ",IF('BE4'!C12=0," ",'BE4'!C12))</f>
        <v>Miko Magee</v>
      </c>
      <c r="B12" s="1">
        <f ca="1">IF(SUMPRODUCT(SUMIF(INDIRECT("'"&amp;LadiesSheets&amp;"'!A$3:A$28"),Table5113031[[#This Row],[NAME]],INDIRECT("'"&amp;LadiesSheets&amp;"'!E$3:E$28")))=0," ",SUMPRODUCT(SUMIF(INDIRECT("'"&amp;LadiesSheets&amp;"'!A$3:A$28"),Table5113031[[#This Row],[NAME]],INDIRECT("'"&amp;LadiesSheets&amp;"'!E$3:E$28"))))</f>
        <v>6</v>
      </c>
      <c r="C12" s="51">
        <f ca="1">IFERROR(RANK(Table5113031[[#This Row],[EVENT POINTS]],Table5113031[EVENT POINTS])," ")</f>
        <v>4</v>
      </c>
    </row>
    <row r="13" spans="1:5" ht="30.75" customHeight="1" x14ac:dyDescent="0.2">
      <c r="A13" s="50" t="str">
        <f>IF('BE4'!C13="Grand Total"," ",IF('BE4'!C13=0," ",'BE4'!C13))</f>
        <v>Natascha Schonbachler</v>
      </c>
      <c r="B13" s="1">
        <f ca="1">IF(SUMPRODUCT(SUMIF(INDIRECT("'"&amp;LadiesSheets&amp;"'!A$3:A$28"),Table5113031[[#This Row],[NAME]],INDIRECT("'"&amp;LadiesSheets&amp;"'!E$3:E$28")))=0," ",SUMPRODUCT(SUMIF(INDIRECT("'"&amp;LadiesSheets&amp;"'!A$3:A$28"),Table5113031[[#This Row],[NAME]],INDIRECT("'"&amp;LadiesSheets&amp;"'!E$3:E$28"))))</f>
        <v>2</v>
      </c>
      <c r="C13" s="51">
        <f ca="1">IFERROR(RANK(Table5113031[[#This Row],[EVENT POINTS]],Table5113031[EVENT POINTS])," ")</f>
        <v>8</v>
      </c>
    </row>
    <row r="14" spans="1:5" ht="30.75" customHeight="1" x14ac:dyDescent="0.2">
      <c r="A14" s="50" t="str">
        <f>IF('BE4'!C14="Grand Total"," ",IF('BE4'!C14=0," ",'BE4'!C14))</f>
        <v>Rita Makowski</v>
      </c>
      <c r="B14" s="1">
        <f ca="1">IF(SUMPRODUCT(SUMIF(INDIRECT("'"&amp;LadiesSheets&amp;"'!A$3:A$28"),Table5113031[[#This Row],[NAME]],INDIRECT("'"&amp;LadiesSheets&amp;"'!E$3:E$28")))=0," ",SUMPRODUCT(SUMIF(INDIRECT("'"&amp;LadiesSheets&amp;"'!A$3:A$28"),Table5113031[[#This Row],[NAME]],INDIRECT("'"&amp;LadiesSheets&amp;"'!E$3:E$28"))))</f>
        <v>2</v>
      </c>
      <c r="C14" s="51">
        <f ca="1">IFERROR(RANK(Table5113031[[#This Row],[EVENT POINTS]],Table5113031[EVENT POINTS])," ")</f>
        <v>8</v>
      </c>
    </row>
    <row r="15" spans="1:5" ht="30.75" customHeight="1" x14ac:dyDescent="0.2">
      <c r="A15" s="50" t="str">
        <f>IF('BE4'!C15="Grand Total"," ",IF('BE4'!C15=0," ",'BE4'!C15))</f>
        <v>Suzy Cummins</v>
      </c>
      <c r="B15" s="1">
        <f ca="1">IF(SUMPRODUCT(SUMIF(INDIRECT("'"&amp;LadiesSheets&amp;"'!A$3:A$28"),Table5113031[[#This Row],[NAME]],INDIRECT("'"&amp;LadiesSheets&amp;"'!E$3:E$28")))=0," ",SUMPRODUCT(SUMIF(INDIRECT("'"&amp;LadiesSheets&amp;"'!A$3:A$28"),Table5113031[[#This Row],[NAME]],INDIRECT("'"&amp;LadiesSheets&amp;"'!E$3:E$28"))))</f>
        <v>4</v>
      </c>
      <c r="C15" s="51">
        <f ca="1">IFERROR(RANK(Table5113031[[#This Row],[EVENT POINTS]],Table5113031[EVENT POINTS])," ")</f>
        <v>6</v>
      </c>
    </row>
    <row r="16" spans="1:5" ht="30.75" customHeight="1" x14ac:dyDescent="0.2">
      <c r="A16" s="50" t="str">
        <f>IF('BE4'!C16="Grand Total"," ",IF('BE4'!C16=0," ",'BE4'!C16))</f>
        <v xml:space="preserve"> </v>
      </c>
      <c r="B16" s="1" t="str">
        <f ca="1">IF(SUMPRODUCT(SUMIF(INDIRECT("'"&amp;LadiesSheets&amp;"'!A$3:A$28"),Table5113031[[#This Row],[NAME]],INDIRECT("'"&amp;LadiesSheets&amp;"'!E$3:E$28")))=0," ",SUMPRODUCT(SUMIF(INDIRECT("'"&amp;LadiesSheets&amp;"'!A$3:A$28"),Table5113031[[#This Row],[NAME]],INDIRECT("'"&amp;LadiesSheets&amp;"'!E$3:E$28"))))</f>
        <v xml:space="preserve"> </v>
      </c>
      <c r="C16" s="51" t="str">
        <f ca="1">IFERROR(RANK(Table5113031[[#This Row],[EVENT POINTS]],Table5113031[EVENT POINTS])," ")</f>
        <v xml:space="preserve"> </v>
      </c>
    </row>
    <row r="17" spans="1:3" ht="30.75" customHeight="1" x14ac:dyDescent="0.2">
      <c r="A17" s="50" t="str">
        <f>IF('BE4'!C17="Grand Total"," ",IF('BE4'!C17=0," ",'BE4'!C17))</f>
        <v xml:space="preserve"> </v>
      </c>
      <c r="B17" s="1" t="str">
        <f ca="1">IF(SUMPRODUCT(SUMIF(INDIRECT("'"&amp;LadiesSheets&amp;"'!A$3:A$28"),Table5113031[[#This Row],[NAME]],INDIRECT("'"&amp;LadiesSheets&amp;"'!E$3:E$28")))=0," ",SUMPRODUCT(SUMIF(INDIRECT("'"&amp;LadiesSheets&amp;"'!A$3:A$28"),Table5113031[[#This Row],[NAME]],INDIRECT("'"&amp;LadiesSheets&amp;"'!E$3:E$28"))))</f>
        <v xml:space="preserve"> </v>
      </c>
      <c r="C17" s="51" t="str">
        <f ca="1">IFERROR(RANK(Table5113031[[#This Row],[EVENT POINTS]],Table5113031[EVENT POINTS])," ")</f>
        <v xml:space="preserve"> </v>
      </c>
    </row>
    <row r="18" spans="1:3" ht="30.75" customHeight="1" x14ac:dyDescent="0.2">
      <c r="A18" s="50" t="str">
        <f>IF('BE4'!C18="Grand Total"," ",IF('BE4'!C18=0," ",'BE4'!C18))</f>
        <v xml:space="preserve"> </v>
      </c>
      <c r="B18" s="1" t="str">
        <f ca="1">IF(SUMPRODUCT(SUMIF(INDIRECT("'"&amp;LadiesSheets&amp;"'!A$3:A$28"),Table5113031[[#This Row],[NAME]],INDIRECT("'"&amp;LadiesSheets&amp;"'!E$3:E$28")))=0," ",SUMPRODUCT(SUMIF(INDIRECT("'"&amp;LadiesSheets&amp;"'!A$3:A$28"),Table5113031[[#This Row],[NAME]],INDIRECT("'"&amp;LadiesSheets&amp;"'!E$3:E$28"))))</f>
        <v xml:space="preserve"> </v>
      </c>
      <c r="C18" s="51" t="str">
        <f ca="1">IFERROR(RANK(Table5113031[[#This Row],[EVENT POINTS]],Table5113031[EVENT POINTS])," ")</f>
        <v xml:space="preserve"> </v>
      </c>
    </row>
    <row r="19" spans="1:3" ht="30.75" customHeight="1" x14ac:dyDescent="0.2">
      <c r="A19" s="50" t="str">
        <f>IF('BE4'!C19="Grand Total"," ",IF('BE4'!C19=0," ",'BE4'!C19))</f>
        <v xml:space="preserve"> </v>
      </c>
      <c r="B19" s="1" t="str">
        <f ca="1">IF(SUMPRODUCT(SUMIF(INDIRECT("'"&amp;LadiesSheets&amp;"'!A$3:A$28"),Table5113031[[#This Row],[NAME]],INDIRECT("'"&amp;LadiesSheets&amp;"'!E$3:E$28")))=0," ",SUMPRODUCT(SUMIF(INDIRECT("'"&amp;LadiesSheets&amp;"'!A$3:A$28"),Table5113031[[#This Row],[NAME]],INDIRECT("'"&amp;LadiesSheets&amp;"'!E$3:E$28"))))</f>
        <v xml:space="preserve"> </v>
      </c>
      <c r="C19" s="51" t="str">
        <f ca="1">IFERROR(RANK(Table5113031[[#This Row],[EVENT POINTS]],Table5113031[EVENT POINTS])," ")</f>
        <v xml:space="preserve"> </v>
      </c>
    </row>
    <row r="20" spans="1:3" ht="30.75" customHeight="1" x14ac:dyDescent="0.2">
      <c r="A20" s="50" t="str">
        <f>IF('BE4'!C20="Grand Total"," ",IF('BE4'!C20=0," ",'BE4'!C20))</f>
        <v xml:space="preserve"> </v>
      </c>
      <c r="B20" s="1" t="str">
        <f ca="1">IF(SUMPRODUCT(SUMIF(INDIRECT("'"&amp;LadiesSheets&amp;"'!A$3:A$28"),Table5113031[[#This Row],[NAME]],INDIRECT("'"&amp;LadiesSheets&amp;"'!E$3:E$28")))=0," ",SUMPRODUCT(SUMIF(INDIRECT("'"&amp;LadiesSheets&amp;"'!A$3:A$28"),Table5113031[[#This Row],[NAME]],INDIRECT("'"&amp;LadiesSheets&amp;"'!E$3:E$28"))))</f>
        <v xml:space="preserve"> </v>
      </c>
      <c r="C20" s="51" t="str">
        <f ca="1">IFERROR(RANK(Table5113031[[#This Row],[EVENT POINTS]],Table5113031[EVENT POINTS])," ")</f>
        <v xml:space="preserve"> </v>
      </c>
    </row>
    <row r="21" spans="1:3" ht="30.75" customHeight="1" x14ac:dyDescent="0.2">
      <c r="A21" s="50" t="str">
        <f>IF('BE4'!C21="Grand Total"," ",IF('BE4'!C21=0," ",'BE4'!C21))</f>
        <v xml:space="preserve"> </v>
      </c>
      <c r="B21" s="1" t="str">
        <f ca="1">IF(SUMPRODUCT(SUMIF(INDIRECT("'"&amp;LadiesSheets&amp;"'!A$3:A$28"),Table5113031[[#This Row],[NAME]],INDIRECT("'"&amp;LadiesSheets&amp;"'!E$3:E$28")))=0," ",SUMPRODUCT(SUMIF(INDIRECT("'"&amp;LadiesSheets&amp;"'!A$3:A$28"),Table5113031[[#This Row],[NAME]],INDIRECT("'"&amp;LadiesSheets&amp;"'!E$3:E$28"))))</f>
        <v xml:space="preserve"> </v>
      </c>
      <c r="C21" s="51" t="str">
        <f ca="1">IFERROR(RANK(Table5113031[[#This Row],[EVENT POINTS]],Table5113031[EVENT POINTS])," ")</f>
        <v xml:space="preserve"> </v>
      </c>
    </row>
    <row r="22" spans="1:3" ht="30.75" customHeight="1" x14ac:dyDescent="0.2">
      <c r="A22" s="50" t="str">
        <f>IF('BE4'!C22="Grand Total"," ",IF('BE4'!C22=0," ",'BE4'!C22))</f>
        <v xml:space="preserve"> </v>
      </c>
      <c r="B22" s="1" t="str">
        <f ca="1">IF(SUMPRODUCT(SUMIF(INDIRECT("'"&amp;LadiesSheets&amp;"'!A$3:A$28"),Table5113031[[#This Row],[NAME]],INDIRECT("'"&amp;LadiesSheets&amp;"'!E$3:E$28")))=0," ",SUMPRODUCT(SUMIF(INDIRECT("'"&amp;LadiesSheets&amp;"'!A$3:A$28"),Table5113031[[#This Row],[NAME]],INDIRECT("'"&amp;LadiesSheets&amp;"'!E$3:E$28"))))</f>
        <v xml:space="preserve"> </v>
      </c>
      <c r="C22" s="51" t="str">
        <f ca="1">IFERROR(RANK(Table5113031[[#This Row],[EVENT POINTS]],Table5113031[EVENT POINTS])," ")</f>
        <v xml:space="preserve"> </v>
      </c>
    </row>
    <row r="23" spans="1:3" ht="30.75" customHeight="1" x14ac:dyDescent="0.2">
      <c r="A23" s="50" t="str">
        <f>IF('BE4'!C23="Grand Total"," ",IF('BE4'!C23=0," ",'BE4'!C23))</f>
        <v xml:space="preserve"> </v>
      </c>
      <c r="B23" s="1" t="str">
        <f ca="1">IF(SUMPRODUCT(SUMIF(INDIRECT("'"&amp;LadiesSheets&amp;"'!A$3:A$28"),Table5113031[[#This Row],[NAME]],INDIRECT("'"&amp;LadiesSheets&amp;"'!E$3:E$28")))=0," ",SUMPRODUCT(SUMIF(INDIRECT("'"&amp;LadiesSheets&amp;"'!A$3:A$28"),Table5113031[[#This Row],[NAME]],INDIRECT("'"&amp;LadiesSheets&amp;"'!E$3:E$28"))))</f>
        <v xml:space="preserve"> </v>
      </c>
      <c r="C23" s="51" t="str">
        <f ca="1">IFERROR(RANK(Table5113031[[#This Row],[EVENT POINTS]],Table5113031[EVENT POINTS])," ")</f>
        <v xml:space="preserve"> </v>
      </c>
    </row>
    <row r="24" spans="1:3" ht="30.75" customHeight="1" x14ac:dyDescent="0.2">
      <c r="A24" s="43" t="str">
        <f>IF('BE4'!C24="Grand Total"," ",IF('BE4'!C24=0," ",'BE4'!C24))</f>
        <v xml:space="preserve"> </v>
      </c>
      <c r="B24" s="52" t="str">
        <f ca="1">IF(SUMPRODUCT(SUMIF(INDIRECT("'"&amp;LadiesSheets&amp;"'!A$3:A$28"),Table5113031[[#This Row],[NAME]],INDIRECT("'"&amp;LadiesSheets&amp;"'!E$3:E$28")))=0," ",SUMPRODUCT(SUMIF(INDIRECT("'"&amp;LadiesSheets&amp;"'!A$3:A$28"),Table5113031[[#This Row],[NAME]],INDIRECT("'"&amp;LadiesSheets&amp;"'!E$3:E$28"))))</f>
        <v xml:space="preserve"> </v>
      </c>
      <c r="C24" s="42" t="str">
        <f ca="1">IFERROR(RANK(Table5113031[[#This Row],[EVENT POINTS]],Table5113031[EVENT POINTS])," ")</f>
        <v xml:space="preserve"> </v>
      </c>
    </row>
  </sheetData>
  <mergeCells count="2">
    <mergeCell ref="A2:C2"/>
    <mergeCell ref="A1:C1"/>
  </mergeCells>
  <conditionalFormatting sqref="C4:C24">
    <cfRule type="cellIs" dxfId="217" priority="1" operator="equal">
      <formula>1</formula>
    </cfRule>
  </conditionalFormatting>
  <pageMargins left="0.5" right="0.5" top="0.75" bottom="0.75" header="0.3" footer="0.3"/>
  <pageSetup scale="94" orientation="portrait" horizontalDpi="4294967293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A290D-3D7B-4640-81D5-0425EFC94236}">
  <sheetPr>
    <pageSetUpPr fitToPage="1"/>
  </sheetPr>
  <dimension ref="A1:E24"/>
  <sheetViews>
    <sheetView workbookViewId="0">
      <selection activeCell="F4" sqref="F4"/>
    </sheetView>
  </sheetViews>
  <sheetFormatPr baseColWidth="10" defaultColWidth="8.83203125" defaultRowHeight="15" x14ac:dyDescent="0.2"/>
  <cols>
    <col min="1" max="1" width="38.6640625" customWidth="1"/>
    <col min="2" max="3" width="23.6640625" customWidth="1"/>
    <col min="4" max="4" width="14.6640625" customWidth="1"/>
    <col min="5" max="5" width="10.6640625" customWidth="1"/>
  </cols>
  <sheetData>
    <row r="1" spans="1:5" ht="43.5" customHeight="1" x14ac:dyDescent="0.35">
      <c r="A1" s="54" t="s">
        <v>33</v>
      </c>
      <c r="B1" s="54"/>
      <c r="C1" s="54"/>
      <c r="D1" s="41"/>
      <c r="E1" s="41"/>
    </row>
    <row r="2" spans="1:5" ht="30.75" customHeight="1" x14ac:dyDescent="0.2">
      <c r="A2" s="55" t="s">
        <v>76</v>
      </c>
      <c r="B2" s="55"/>
      <c r="C2" s="55"/>
    </row>
    <row r="3" spans="1:5" ht="30.75" customHeight="1" x14ac:dyDescent="0.2">
      <c r="A3" s="48" t="s">
        <v>0</v>
      </c>
      <c r="B3" s="38" t="s">
        <v>35</v>
      </c>
      <c r="C3" s="49" t="s">
        <v>36</v>
      </c>
    </row>
    <row r="4" spans="1:5" ht="30.75" customHeight="1" x14ac:dyDescent="0.2">
      <c r="A4" s="50" t="str">
        <f>IF('BE5'!C4="Grand Total"," ",IF('BE5'!C4=0," ",'BE5'!C4))</f>
        <v>Abigail Horner</v>
      </c>
      <c r="B4" s="1" t="str">
        <f ca="1">IF(SUMPRODUCT(SUMIF(INDIRECT("'"&amp;KidsSheets&amp;"'!A$3:A$28"),Table511303132[[#This Row],[NAME]],INDIRECT("'"&amp;KidsSheets&amp;"'!E$3:E$28")))=0," ",SUMPRODUCT(SUMIF(INDIRECT("'"&amp;KidsSheets&amp;"'!A$3:A$28"),Table511303132[[#This Row],[NAME]],INDIRECT("'"&amp;KidsSheets&amp;"'!E$3:E$28"))))</f>
        <v xml:space="preserve"> </v>
      </c>
      <c r="C4" s="51" t="str">
        <f ca="1">IFERROR(RANK(Table511303132[[#This Row],[EVENT POINTS]],Table511303132[EVENT POINTS])," ")</f>
        <v xml:space="preserve"> </v>
      </c>
    </row>
    <row r="5" spans="1:5" ht="30.75" customHeight="1" x14ac:dyDescent="0.2">
      <c r="A5" s="50" t="str">
        <f>IF('BE5'!C5="Grand Total"," ",IF('BE5'!C5=0," ",'BE5'!C5))</f>
        <v>Austin Makowski</v>
      </c>
      <c r="B5" s="1" t="str">
        <f ca="1">IF(SUMPRODUCT(SUMIF(INDIRECT("'"&amp;KidsSheets&amp;"'!A$3:A$28"),Table511303132[[#This Row],[NAME]],INDIRECT("'"&amp;KidsSheets&amp;"'!E$3:E$28")))=0," ",SUMPRODUCT(SUMIF(INDIRECT("'"&amp;KidsSheets&amp;"'!A$3:A$28"),Table511303132[[#This Row],[NAME]],INDIRECT("'"&amp;KidsSheets&amp;"'!E$3:E$28"))))</f>
        <v xml:space="preserve"> </v>
      </c>
      <c r="C5" s="51" t="str">
        <f ca="1">IFERROR(RANK(Table511303132[[#This Row],[EVENT POINTS]],Table511303132[EVENT POINTS])," ")</f>
        <v xml:space="preserve"> </v>
      </c>
    </row>
    <row r="6" spans="1:5" ht="30.75" customHeight="1" x14ac:dyDescent="0.2">
      <c r="A6" s="50" t="str">
        <f>IF('BE5'!C6="Grand Total"," ",IF('BE5'!C6=0," ",'BE5'!C6))</f>
        <v>Damien Makowski</v>
      </c>
      <c r="B6" s="1" t="str">
        <f ca="1">IF(SUMPRODUCT(SUMIF(INDIRECT("'"&amp;KidsSheets&amp;"'!A$3:A$28"),Table511303132[[#This Row],[NAME]],INDIRECT("'"&amp;KidsSheets&amp;"'!E$3:E$28")))=0," ",SUMPRODUCT(SUMIF(INDIRECT("'"&amp;KidsSheets&amp;"'!A$3:A$28"),Table511303132[[#This Row],[NAME]],INDIRECT("'"&amp;KidsSheets&amp;"'!E$3:E$28"))))</f>
        <v xml:space="preserve"> </v>
      </c>
      <c r="C6" s="51" t="str">
        <f ca="1">IFERROR(RANK(Table511303132[[#This Row],[EVENT POINTS]],Table511303132[EVENT POINTS])," ")</f>
        <v xml:space="preserve"> </v>
      </c>
    </row>
    <row r="7" spans="1:5" ht="30.75" customHeight="1" x14ac:dyDescent="0.2">
      <c r="A7" s="50" t="str">
        <f>IF('BE5'!C7="Grand Total"," ",IF('BE5'!C7=0," ",'BE5'!C7))</f>
        <v>Emma Hols</v>
      </c>
      <c r="B7" s="1">
        <f ca="1">IF(SUMPRODUCT(SUMIF(INDIRECT("'"&amp;KidsSheets&amp;"'!A$3:A$28"),Table511303132[[#This Row],[NAME]],INDIRECT("'"&amp;KidsSheets&amp;"'!E$3:E$28")))=0," ",SUMPRODUCT(SUMIF(INDIRECT("'"&amp;KidsSheets&amp;"'!A$3:A$28"),Table511303132[[#This Row],[NAME]],INDIRECT("'"&amp;KidsSheets&amp;"'!E$3:E$28"))))</f>
        <v>9</v>
      </c>
      <c r="C7" s="51">
        <f ca="1">IFERROR(RANK(Table511303132[[#This Row],[EVENT POINTS]],Table511303132[EVENT POINTS])," ")</f>
        <v>1</v>
      </c>
    </row>
    <row r="8" spans="1:5" ht="30.75" customHeight="1" x14ac:dyDescent="0.2">
      <c r="A8" s="50" t="str">
        <f>IF('BE5'!C8="Grand Total"," ",IF('BE5'!C8=0," ",'BE5'!C8))</f>
        <v>Eric Lamoureux</v>
      </c>
      <c r="B8" s="1" t="str">
        <f ca="1">IF(SUMPRODUCT(SUMIF(INDIRECT("'"&amp;KidsSheets&amp;"'!A$3:A$28"),Table511303132[[#This Row],[NAME]],INDIRECT("'"&amp;KidsSheets&amp;"'!E$3:E$28")))=0," ",SUMPRODUCT(SUMIF(INDIRECT("'"&amp;KidsSheets&amp;"'!A$3:A$28"),Table511303132[[#This Row],[NAME]],INDIRECT("'"&amp;KidsSheets&amp;"'!E$3:E$28"))))</f>
        <v xml:space="preserve"> </v>
      </c>
      <c r="C8" s="51" t="str">
        <f ca="1">IFERROR(RANK(Table511303132[[#This Row],[EVENT POINTS]],Table511303132[EVENT POINTS])," ")</f>
        <v xml:space="preserve"> </v>
      </c>
    </row>
    <row r="9" spans="1:5" ht="30.75" customHeight="1" x14ac:dyDescent="0.2">
      <c r="A9" s="50" t="str">
        <f>IF('BE5'!C9="Grand Total"," ",IF('BE5'!C9=0," ",'BE5'!C9))</f>
        <v>Halle Peebles</v>
      </c>
      <c r="B9" s="1" t="str">
        <f ca="1">IF(SUMPRODUCT(SUMIF(INDIRECT("'"&amp;KidsSheets&amp;"'!A$3:A$28"),Table511303132[[#This Row],[NAME]],INDIRECT("'"&amp;KidsSheets&amp;"'!E$3:E$28")))=0," ",SUMPRODUCT(SUMIF(INDIRECT("'"&amp;KidsSheets&amp;"'!A$3:A$28"),Table511303132[[#This Row],[NAME]],INDIRECT("'"&amp;KidsSheets&amp;"'!E$3:E$28"))))</f>
        <v xml:space="preserve"> </v>
      </c>
      <c r="C9" s="51" t="str">
        <f ca="1">IFERROR(RANK(Table511303132[[#This Row],[EVENT POINTS]],Table511303132[EVENT POINTS])," ")</f>
        <v xml:space="preserve"> </v>
      </c>
    </row>
    <row r="10" spans="1:5" ht="30.75" customHeight="1" x14ac:dyDescent="0.2">
      <c r="A10" s="50" t="str">
        <f>IF('BE5'!C10="Grand Total"," ",IF('BE5'!C10=0," ",'BE5'!C10))</f>
        <v>Isiah Turner</v>
      </c>
      <c r="B10" s="1">
        <f ca="1">IF(SUMPRODUCT(SUMIF(INDIRECT("'"&amp;KidsSheets&amp;"'!A$3:A$28"),Table511303132[[#This Row],[NAME]],INDIRECT("'"&amp;KidsSheets&amp;"'!E$3:E$28")))=0," ",SUMPRODUCT(SUMIF(INDIRECT("'"&amp;KidsSheets&amp;"'!A$3:A$28"),Table511303132[[#This Row],[NAME]],INDIRECT("'"&amp;KidsSheets&amp;"'!E$3:E$28"))))</f>
        <v>9</v>
      </c>
      <c r="C10" s="51">
        <f ca="1">IFERROR(RANK(Table511303132[[#This Row],[EVENT POINTS]],Table511303132[EVENT POINTS])," ")</f>
        <v>1</v>
      </c>
    </row>
    <row r="11" spans="1:5" ht="30.75" customHeight="1" x14ac:dyDescent="0.2">
      <c r="A11" s="50" t="str">
        <f>IF('BE5'!C11="Grand Total"," ",IF('BE5'!C11=0," ",'BE5'!C11))</f>
        <v>Jesse Green</v>
      </c>
      <c r="B11" s="1">
        <f ca="1">IF(SUMPRODUCT(SUMIF(INDIRECT("'"&amp;KidsSheets&amp;"'!A$3:A$28"),Table511303132[[#This Row],[NAME]],INDIRECT("'"&amp;KidsSheets&amp;"'!E$3:E$28")))=0," ",SUMPRODUCT(SUMIF(INDIRECT("'"&amp;KidsSheets&amp;"'!A$3:A$28"),Table511303132[[#This Row],[NAME]],INDIRECT("'"&amp;KidsSheets&amp;"'!E$3:E$28"))))</f>
        <v>9</v>
      </c>
      <c r="C11" s="51">
        <f ca="1">IFERROR(RANK(Table511303132[[#This Row],[EVENT POINTS]],Table511303132[EVENT POINTS])," ")</f>
        <v>1</v>
      </c>
    </row>
    <row r="12" spans="1:5" ht="30.75" customHeight="1" x14ac:dyDescent="0.2">
      <c r="A12" s="50" t="str">
        <f>IF('BE5'!C12="Grand Total"," ",IF('BE5'!C12=0," ",'BE5'!C12))</f>
        <v>Kai Mussfield</v>
      </c>
      <c r="B12" s="1" t="str">
        <f ca="1">IF(SUMPRODUCT(SUMIF(INDIRECT("'"&amp;KidsSheets&amp;"'!A$3:A$28"),Table511303132[[#This Row],[NAME]],INDIRECT("'"&amp;KidsSheets&amp;"'!E$3:E$28")))=0," ",SUMPRODUCT(SUMIF(INDIRECT("'"&amp;KidsSheets&amp;"'!A$3:A$28"),Table511303132[[#This Row],[NAME]],INDIRECT("'"&amp;KidsSheets&amp;"'!E$3:E$28"))))</f>
        <v xml:space="preserve"> </v>
      </c>
      <c r="C12" s="51" t="str">
        <f ca="1">IFERROR(RANK(Table511303132[[#This Row],[EVENT POINTS]],Table511303132[EVENT POINTS])," ")</f>
        <v xml:space="preserve"> </v>
      </c>
    </row>
    <row r="13" spans="1:5" ht="30.75" customHeight="1" x14ac:dyDescent="0.2">
      <c r="A13" s="50" t="str">
        <f>IF('BE5'!C13="Grand Total"," ",IF('BE5'!C13=0," ",'BE5'!C13))</f>
        <v>Kalum Cook</v>
      </c>
      <c r="B13" s="1" t="str">
        <f ca="1">IF(SUMPRODUCT(SUMIF(INDIRECT("'"&amp;KidsSheets&amp;"'!A$3:A$28"),Table511303132[[#This Row],[NAME]],INDIRECT("'"&amp;KidsSheets&amp;"'!E$3:E$28")))=0," ",SUMPRODUCT(SUMIF(INDIRECT("'"&amp;KidsSheets&amp;"'!A$3:A$28"),Table511303132[[#This Row],[NAME]],INDIRECT("'"&amp;KidsSheets&amp;"'!E$3:E$28"))))</f>
        <v xml:space="preserve"> </v>
      </c>
      <c r="C13" s="51" t="str">
        <f ca="1">IFERROR(RANK(Table511303132[[#This Row],[EVENT POINTS]],Table511303132[EVENT POINTS])," ")</f>
        <v xml:space="preserve"> </v>
      </c>
    </row>
    <row r="14" spans="1:5" ht="30.75" customHeight="1" x14ac:dyDescent="0.2">
      <c r="A14" s="50" t="str">
        <f>IF('BE5'!C14="Grand Total"," ",IF('BE5'!C14=0," ",'BE5'!C14))</f>
        <v>Liam Seinen</v>
      </c>
      <c r="B14" s="1">
        <f ca="1">IF(SUMPRODUCT(SUMIF(INDIRECT("'"&amp;KidsSheets&amp;"'!A$3:A$28"),Table511303132[[#This Row],[NAME]],INDIRECT("'"&amp;KidsSheets&amp;"'!E$3:E$28")))=0," ",SUMPRODUCT(SUMIF(INDIRECT("'"&amp;KidsSheets&amp;"'!A$3:A$28"),Table511303132[[#This Row],[NAME]],INDIRECT("'"&amp;KidsSheets&amp;"'!E$3:E$28"))))</f>
        <v>9</v>
      </c>
      <c r="C14" s="51">
        <f ca="1">IFERROR(RANK(Table511303132[[#This Row],[EVENT POINTS]],Table511303132[EVENT POINTS])," ")</f>
        <v>1</v>
      </c>
    </row>
    <row r="15" spans="1:5" ht="30.75" customHeight="1" x14ac:dyDescent="0.2">
      <c r="A15" s="50" t="str">
        <f>IF('BE5'!C15="Grand Total"," ",IF('BE5'!C15=0," ",'BE5'!C15))</f>
        <v>Lucas Hodson</v>
      </c>
      <c r="B15" s="1" t="str">
        <f ca="1">IF(SUMPRODUCT(SUMIF(INDIRECT("'"&amp;KidsSheets&amp;"'!A$3:A$28"),Table511303132[[#This Row],[NAME]],INDIRECT("'"&amp;KidsSheets&amp;"'!E$3:E$28")))=0," ",SUMPRODUCT(SUMIF(INDIRECT("'"&amp;KidsSheets&amp;"'!A$3:A$28"),Table511303132[[#This Row],[NAME]],INDIRECT("'"&amp;KidsSheets&amp;"'!E$3:E$28"))))</f>
        <v xml:space="preserve"> </v>
      </c>
      <c r="C15" s="51" t="str">
        <f ca="1">IFERROR(RANK(Table511303132[[#This Row],[EVENT POINTS]],Table511303132[EVENT POINTS])," ")</f>
        <v xml:space="preserve"> </v>
      </c>
    </row>
    <row r="16" spans="1:5" ht="30.75" customHeight="1" x14ac:dyDescent="0.2">
      <c r="A16" s="50" t="str">
        <f>IF('BE5'!C16="Grand Total"," ",IF('BE5'!C16=0," ",'BE5'!C16))</f>
        <v>Morgan Bischoff</v>
      </c>
      <c r="B16" s="1">
        <f ca="1">IF(SUMPRODUCT(SUMIF(INDIRECT("'"&amp;KidsSheets&amp;"'!A$3:A$28"),Table511303132[[#This Row],[NAME]],INDIRECT("'"&amp;KidsSheets&amp;"'!E$3:E$28")))=0," ",SUMPRODUCT(SUMIF(INDIRECT("'"&amp;KidsSheets&amp;"'!A$3:A$28"),Table511303132[[#This Row],[NAME]],INDIRECT("'"&amp;KidsSheets&amp;"'!E$3:E$28"))))</f>
        <v>3</v>
      </c>
      <c r="C16" s="51">
        <f ca="1">IFERROR(RANK(Table511303132[[#This Row],[EVENT POINTS]],Table511303132[EVENT POINTS])," ")</f>
        <v>5</v>
      </c>
    </row>
    <row r="17" spans="1:3" ht="30.75" customHeight="1" x14ac:dyDescent="0.2">
      <c r="A17" s="50" t="str">
        <f>IF('BE5'!C17="Grand Total"," ",IF('BE5'!C17=0," ",'BE5'!C17))</f>
        <v>Olivia Pole</v>
      </c>
      <c r="B17" s="1">
        <f ca="1">IF(SUMPRODUCT(SUMIF(INDIRECT("'"&amp;KidsSheets&amp;"'!A$3:A$28"),Table511303132[[#This Row],[NAME]],INDIRECT("'"&amp;KidsSheets&amp;"'!E$3:E$28")))=0," ",SUMPRODUCT(SUMIF(INDIRECT("'"&amp;KidsSheets&amp;"'!A$3:A$28"),Table511303132[[#This Row],[NAME]],INDIRECT("'"&amp;KidsSheets&amp;"'!E$3:E$28"))))</f>
        <v>1</v>
      </c>
      <c r="C17" s="51">
        <f ca="1">IFERROR(RANK(Table511303132[[#This Row],[EVENT POINTS]],Table511303132[EVENT POINTS])," ")</f>
        <v>7</v>
      </c>
    </row>
    <row r="18" spans="1:3" ht="30.75" customHeight="1" x14ac:dyDescent="0.2">
      <c r="A18" s="50" t="str">
        <f>IF('BE5'!C18="Grand Total"," ",IF('BE5'!C18=0," ",'BE5'!C18))</f>
        <v>Owen Turner</v>
      </c>
      <c r="B18" s="1" t="str">
        <f ca="1">IF(SUMPRODUCT(SUMIF(INDIRECT("'"&amp;KidsSheets&amp;"'!A$3:A$28"),Table511303132[[#This Row],[NAME]],INDIRECT("'"&amp;KidsSheets&amp;"'!E$3:E$28")))=0," ",SUMPRODUCT(SUMIF(INDIRECT("'"&amp;KidsSheets&amp;"'!A$3:A$28"),Table511303132[[#This Row],[NAME]],INDIRECT("'"&amp;KidsSheets&amp;"'!E$3:E$28"))))</f>
        <v xml:space="preserve"> </v>
      </c>
      <c r="C18" s="51" t="str">
        <f ca="1">IFERROR(RANK(Table511303132[[#This Row],[EVENT POINTS]],Table511303132[EVENT POINTS])," ")</f>
        <v xml:space="preserve"> </v>
      </c>
    </row>
    <row r="19" spans="1:3" ht="30.75" customHeight="1" x14ac:dyDescent="0.2">
      <c r="A19" s="50" t="str">
        <f>IF('BE5'!C19="Grand Total"," ",IF('BE5'!C19=0," ",'BE5'!C19))</f>
        <v>Piper Campbell</v>
      </c>
      <c r="B19" s="1" t="str">
        <f ca="1">IF(SUMPRODUCT(SUMIF(INDIRECT("'"&amp;KidsSheets&amp;"'!A$3:A$28"),Table511303132[[#This Row],[NAME]],INDIRECT("'"&amp;KidsSheets&amp;"'!E$3:E$28")))=0," ",SUMPRODUCT(SUMIF(INDIRECT("'"&amp;KidsSheets&amp;"'!A$3:A$28"),Table511303132[[#This Row],[NAME]],INDIRECT("'"&amp;KidsSheets&amp;"'!E$3:E$28"))))</f>
        <v xml:space="preserve"> </v>
      </c>
      <c r="C19" s="51" t="str">
        <f ca="1">IFERROR(RANK(Table511303132[[#This Row],[EVENT POINTS]],Table511303132[EVENT POINTS])," ")</f>
        <v xml:space="preserve"> </v>
      </c>
    </row>
    <row r="20" spans="1:3" ht="30.75" customHeight="1" x14ac:dyDescent="0.2">
      <c r="A20" s="50" t="str">
        <f>IF('BE5'!C20="Grand Total"," ",IF('BE5'!C20=0," ",'BE5'!C20))</f>
        <v>Preston Holland</v>
      </c>
      <c r="B20" s="1" t="str">
        <f ca="1">IF(SUMPRODUCT(SUMIF(INDIRECT("'"&amp;KidsSheets&amp;"'!A$3:A$28"),Table511303132[[#This Row],[NAME]],INDIRECT("'"&amp;KidsSheets&amp;"'!E$3:E$28")))=0," ",SUMPRODUCT(SUMIF(INDIRECT("'"&amp;KidsSheets&amp;"'!A$3:A$28"),Table511303132[[#This Row],[NAME]],INDIRECT("'"&amp;KidsSheets&amp;"'!E$3:E$28"))))</f>
        <v xml:space="preserve"> </v>
      </c>
      <c r="C20" s="51" t="str">
        <f ca="1">IFERROR(RANK(Table511303132[[#This Row],[EVENT POINTS]],Table511303132[EVENT POINTS])," ")</f>
        <v xml:space="preserve"> </v>
      </c>
    </row>
    <row r="21" spans="1:3" ht="30.75" customHeight="1" x14ac:dyDescent="0.2">
      <c r="A21" s="50" t="str">
        <f>IF('BE5'!C21="Grand Total"," ",IF('BE5'!C21=0," ",'BE5'!C21))</f>
        <v>Ricky Schonbachler</v>
      </c>
      <c r="B21" s="1">
        <f ca="1">IF(SUMPRODUCT(SUMIF(INDIRECT("'"&amp;KidsSheets&amp;"'!A$3:A$28"),Table511303132[[#This Row],[NAME]],INDIRECT("'"&amp;KidsSheets&amp;"'!E$3:E$28")))=0," ",SUMPRODUCT(SUMIF(INDIRECT("'"&amp;KidsSheets&amp;"'!A$3:A$28"),Table511303132[[#This Row],[NAME]],INDIRECT("'"&amp;KidsSheets&amp;"'!E$3:E$28"))))</f>
        <v>2</v>
      </c>
      <c r="C21" s="51">
        <f ca="1">IFERROR(RANK(Table511303132[[#This Row],[EVENT POINTS]],Table511303132[EVENT POINTS])," ")</f>
        <v>6</v>
      </c>
    </row>
    <row r="22" spans="1:3" ht="30.75" customHeight="1" x14ac:dyDescent="0.2">
      <c r="A22" s="50" t="str">
        <f>IF('BE5'!C22="Grand Total"," ",IF('BE5'!C22=0," ",'BE5'!C22))</f>
        <v>Sawyer Seinen</v>
      </c>
      <c r="B22" s="1" t="str">
        <f ca="1">IF(SUMPRODUCT(SUMIF(INDIRECT("'"&amp;KidsSheets&amp;"'!A$3:A$28"),Table511303132[[#This Row],[NAME]],INDIRECT("'"&amp;KidsSheets&amp;"'!E$3:E$28")))=0," ",SUMPRODUCT(SUMIF(INDIRECT("'"&amp;KidsSheets&amp;"'!A$3:A$28"),Table511303132[[#This Row],[NAME]],INDIRECT("'"&amp;KidsSheets&amp;"'!E$3:E$28"))))</f>
        <v xml:space="preserve"> </v>
      </c>
      <c r="C22" s="51" t="str">
        <f ca="1">IFERROR(RANK(Table511303132[[#This Row],[EVENT POINTS]],Table511303132[EVENT POINTS])," ")</f>
        <v xml:space="preserve"> </v>
      </c>
    </row>
    <row r="23" spans="1:3" ht="30.75" customHeight="1" x14ac:dyDescent="0.2">
      <c r="A23" s="50" t="str">
        <f>IF('BE5'!C23="Grand Total"," ",IF('BE5'!C23=0," ",'BE5'!C23))</f>
        <v>Scarlet Peters</v>
      </c>
      <c r="B23" s="1" t="str">
        <f ca="1">IF(SUMPRODUCT(SUMIF(INDIRECT("'"&amp;KidsSheets&amp;"'!A$3:A$28"),Table511303132[[#This Row],[NAME]],INDIRECT("'"&amp;KidsSheets&amp;"'!E$3:E$28")))=0," ",SUMPRODUCT(SUMIF(INDIRECT("'"&amp;KidsSheets&amp;"'!A$3:A$28"),Table511303132[[#This Row],[NAME]],INDIRECT("'"&amp;KidsSheets&amp;"'!E$3:E$28"))))</f>
        <v xml:space="preserve"> </v>
      </c>
      <c r="C23" s="51" t="str">
        <f ca="1">IFERROR(RANK(Table511303132[[#This Row],[EVENT POINTS]],Table511303132[EVENT POINTS])," ")</f>
        <v xml:space="preserve"> </v>
      </c>
    </row>
    <row r="24" spans="1:3" ht="30.75" customHeight="1" x14ac:dyDescent="0.2">
      <c r="A24" s="43" t="str">
        <f>IF('BE5'!C24="Grand Total"," ",IF('BE5'!C24=0," ",'BE5'!C24))</f>
        <v>Seth Peters</v>
      </c>
      <c r="B24" s="52" t="str">
        <f ca="1">IF(SUMPRODUCT(SUMIF(INDIRECT("'"&amp;KidsSheets&amp;"'!A$3:A$28"),Table511303132[[#This Row],[NAME]],INDIRECT("'"&amp;KidsSheets&amp;"'!E$3:E$28")))=0," ",SUMPRODUCT(SUMIF(INDIRECT("'"&amp;KidsSheets&amp;"'!A$3:A$28"),Table511303132[[#This Row],[NAME]],INDIRECT("'"&amp;KidsSheets&amp;"'!E$3:E$28"))))</f>
        <v xml:space="preserve"> </v>
      </c>
      <c r="C24" s="42" t="str">
        <f ca="1">IFERROR(RANK(Table511303132[[#This Row],[EVENT POINTS]],Table511303132[EVENT POINTS])," ")</f>
        <v xml:space="preserve"> </v>
      </c>
    </row>
  </sheetData>
  <mergeCells count="2">
    <mergeCell ref="A1:C1"/>
    <mergeCell ref="A2:C2"/>
  </mergeCells>
  <conditionalFormatting sqref="C4:C24">
    <cfRule type="cellIs" dxfId="212" priority="1" operator="equal">
      <formula>1</formula>
    </cfRule>
  </conditionalFormatting>
  <pageMargins left="0.5" right="0.5" top="0.75" bottom="0.75" header="0.3" footer="0.3"/>
  <pageSetup scale="94" orientation="portrait" horizontalDpi="4294967293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I22"/>
  <sheetViews>
    <sheetView topLeftCell="A4" zoomScaleNormal="100" workbookViewId="0">
      <selection activeCell="A3" sqref="A3"/>
    </sheetView>
  </sheetViews>
  <sheetFormatPr baseColWidth="10" defaultColWidth="9.1640625" defaultRowHeight="15" x14ac:dyDescent="0.2"/>
  <cols>
    <col min="1" max="1" width="38.6640625" style="6" customWidth="1"/>
    <col min="2" max="3" width="18.6640625" style="6" customWidth="1"/>
    <col min="4" max="4" width="14.6640625" style="6" customWidth="1"/>
    <col min="5" max="5" width="10.6640625" style="6" customWidth="1"/>
    <col min="6" max="16384" width="9.1640625" style="6"/>
  </cols>
  <sheetData>
    <row r="1" spans="1:9" ht="43.5" customHeight="1" x14ac:dyDescent="0.55000000000000004">
      <c r="A1" s="56" t="s">
        <v>77</v>
      </c>
      <c r="B1" s="56"/>
      <c r="C1" s="56"/>
      <c r="E1" s="34">
        <v>20</v>
      </c>
      <c r="F1" s="34">
        <v>10</v>
      </c>
      <c r="G1" s="34">
        <v>5</v>
      </c>
      <c r="H1" s="34"/>
      <c r="I1" s="34"/>
    </row>
    <row r="2" spans="1:9" ht="30.75" customHeight="1" x14ac:dyDescent="0.2">
      <c r="A2" s="11" t="s">
        <v>0</v>
      </c>
      <c r="B2" s="15" t="s">
        <v>4</v>
      </c>
      <c r="C2" s="15" t="s">
        <v>2</v>
      </c>
      <c r="D2" s="16" t="s">
        <v>3</v>
      </c>
    </row>
    <row r="3" spans="1:9" ht="30.75" customHeight="1" x14ac:dyDescent="0.2">
      <c r="A3" s="4"/>
      <c r="B3" s="21"/>
      <c r="C3" s="13" t="str">
        <f t="shared" ref="C3:C22" si="0">IFERROR(RANK(B3,$B$3:$B$22)," ")</f>
        <v xml:space="preserve"> </v>
      </c>
      <c r="D3" s="44" t="str">
        <f>IFERROR(IF(Table23[[#This Row],[PLACING]]=1,$E$1,IF(Table23[[#This Row],[PLACING]]=2,$F$1,IF(Table23[[#This Row],[PLACING]]=3,$G$1,IF(Table23[[#This Row],[PLACING]]=4,$H$1,IF(Table23[[#This Row],[PLACING]]=5,$I$1," ")))))," ")</f>
        <v xml:space="preserve"> </v>
      </c>
    </row>
    <row r="4" spans="1:9" ht="30.75" customHeight="1" x14ac:dyDescent="0.2">
      <c r="A4" s="4"/>
      <c r="B4" s="21"/>
      <c r="C4" s="13" t="str">
        <f t="shared" si="0"/>
        <v xml:space="preserve"> </v>
      </c>
      <c r="D4" s="44" t="str">
        <f>IFERROR(IF(Table23[[#This Row],[PLACING]]=1,$E$1,IF(Table23[[#This Row],[PLACING]]=2,$F$1,IF(Table23[[#This Row],[PLACING]]=3,$G$1,IF(Table23[[#This Row],[PLACING]]=4,$H$1,IF(Table23[[#This Row],[PLACING]]=5,$I$1," ")))))," ")</f>
        <v xml:space="preserve"> </v>
      </c>
    </row>
    <row r="5" spans="1:9" ht="30.75" customHeight="1" x14ac:dyDescent="0.2">
      <c r="A5" s="4"/>
      <c r="B5" s="21"/>
      <c r="C5" s="13" t="str">
        <f t="shared" si="0"/>
        <v xml:space="preserve"> </v>
      </c>
      <c r="D5" s="44" t="str">
        <f>IFERROR(IF(Table23[[#This Row],[PLACING]]=1,$E$1,IF(Table23[[#This Row],[PLACING]]=2,$F$1,IF(Table23[[#This Row],[PLACING]]=3,$G$1,IF(Table23[[#This Row],[PLACING]]=4,$H$1,IF(Table23[[#This Row],[PLACING]]=5,$I$1," ")))))," ")</f>
        <v xml:space="preserve"> </v>
      </c>
    </row>
    <row r="6" spans="1:9" ht="30.75" customHeight="1" x14ac:dyDescent="0.2">
      <c r="A6" s="4"/>
      <c r="B6" s="21"/>
      <c r="C6" s="13" t="str">
        <f t="shared" si="0"/>
        <v xml:space="preserve"> </v>
      </c>
      <c r="D6" s="44" t="str">
        <f>IFERROR(IF(Table23[[#This Row],[PLACING]]=1,$E$1,IF(Table23[[#This Row],[PLACING]]=2,$F$1,IF(Table23[[#This Row],[PLACING]]=3,$G$1,IF(Table23[[#This Row],[PLACING]]=4,$H$1,IF(Table23[[#This Row],[PLACING]]=5,$I$1," ")))))," ")</f>
        <v xml:space="preserve"> </v>
      </c>
    </row>
    <row r="7" spans="1:9" ht="30.75" customHeight="1" x14ac:dyDescent="0.2">
      <c r="A7" s="4"/>
      <c r="B7" s="21"/>
      <c r="C7" s="13" t="str">
        <f t="shared" si="0"/>
        <v xml:space="preserve"> </v>
      </c>
      <c r="D7" s="44" t="str">
        <f>IFERROR(IF(Table23[[#This Row],[PLACING]]=1,$E$1,IF(Table23[[#This Row],[PLACING]]=2,$F$1,IF(Table23[[#This Row],[PLACING]]=3,$G$1,IF(Table23[[#This Row],[PLACING]]=4,$H$1,IF(Table23[[#This Row],[PLACING]]=5,$I$1," ")))))," ")</f>
        <v xml:space="preserve"> </v>
      </c>
    </row>
    <row r="8" spans="1:9" ht="30.75" customHeight="1" x14ac:dyDescent="0.2">
      <c r="A8" s="4"/>
      <c r="B8" s="21"/>
      <c r="C8" s="13" t="str">
        <f t="shared" si="0"/>
        <v xml:space="preserve"> </v>
      </c>
      <c r="D8" s="44" t="str">
        <f>IFERROR(IF(Table23[[#This Row],[PLACING]]=1,$E$1,IF(Table23[[#This Row],[PLACING]]=2,$F$1,IF(Table23[[#This Row],[PLACING]]=3,$G$1,IF(Table23[[#This Row],[PLACING]]=4,$H$1,IF(Table23[[#This Row],[PLACING]]=5,$I$1," ")))))," ")</f>
        <v xml:space="preserve"> </v>
      </c>
    </row>
    <row r="9" spans="1:9" ht="30.75" customHeight="1" x14ac:dyDescent="0.2">
      <c r="A9" s="4"/>
      <c r="B9" s="21"/>
      <c r="C9" s="13" t="str">
        <f t="shared" si="0"/>
        <v xml:space="preserve"> </v>
      </c>
      <c r="D9" s="44" t="str">
        <f>IFERROR(IF(Table23[[#This Row],[PLACING]]=1,$E$1,IF(Table23[[#This Row],[PLACING]]=2,$F$1,IF(Table23[[#This Row],[PLACING]]=3,$G$1,IF(Table23[[#This Row],[PLACING]]=4,$H$1,IF(Table23[[#This Row],[PLACING]]=5,$I$1," ")))))," ")</f>
        <v xml:space="preserve"> </v>
      </c>
    </row>
    <row r="10" spans="1:9" ht="30.75" customHeight="1" x14ac:dyDescent="0.2">
      <c r="A10" s="4"/>
      <c r="B10" s="21"/>
      <c r="C10" s="13" t="str">
        <f t="shared" si="0"/>
        <v xml:space="preserve"> </v>
      </c>
      <c r="D10" s="44" t="str">
        <f>IFERROR(IF(Table23[[#This Row],[PLACING]]=1,$E$1,IF(Table23[[#This Row],[PLACING]]=2,$F$1,IF(Table23[[#This Row],[PLACING]]=3,$G$1,IF(Table23[[#This Row],[PLACING]]=4,$H$1,IF(Table23[[#This Row],[PLACING]]=5,$I$1," ")))))," ")</f>
        <v xml:space="preserve"> </v>
      </c>
    </row>
    <row r="11" spans="1:9" ht="30.75" customHeight="1" x14ac:dyDescent="0.2">
      <c r="A11" s="4"/>
      <c r="B11" s="21"/>
      <c r="C11" s="13" t="str">
        <f t="shared" si="0"/>
        <v xml:space="preserve"> </v>
      </c>
      <c r="D11" s="44" t="str">
        <f>IFERROR(IF(Table23[[#This Row],[PLACING]]=1,$E$1,IF(Table23[[#This Row],[PLACING]]=2,$F$1,IF(Table23[[#This Row],[PLACING]]=3,$G$1,IF(Table23[[#This Row],[PLACING]]=4,$H$1,IF(Table23[[#This Row],[PLACING]]=5,$I$1," ")))))," ")</f>
        <v xml:space="preserve"> </v>
      </c>
    </row>
    <row r="12" spans="1:9" ht="30.75" customHeight="1" x14ac:dyDescent="0.2">
      <c r="A12" s="4"/>
      <c r="B12" s="21"/>
      <c r="C12" s="13" t="str">
        <f t="shared" si="0"/>
        <v xml:space="preserve"> </v>
      </c>
      <c r="D12" s="44" t="str">
        <f>IFERROR(IF(Table23[[#This Row],[PLACING]]=1,$E$1,IF(Table23[[#This Row],[PLACING]]=2,$F$1,IF(Table23[[#This Row],[PLACING]]=3,$G$1,IF(Table23[[#This Row],[PLACING]]=4,$H$1,IF(Table23[[#This Row],[PLACING]]=5,$I$1," ")))))," ")</f>
        <v xml:space="preserve"> </v>
      </c>
    </row>
    <row r="13" spans="1:9" ht="30.75" customHeight="1" x14ac:dyDescent="0.2">
      <c r="A13" s="4"/>
      <c r="B13" s="21"/>
      <c r="C13" s="13" t="str">
        <f t="shared" si="0"/>
        <v xml:space="preserve"> </v>
      </c>
      <c r="D13" s="44" t="str">
        <f>IFERROR(IF(Table23[[#This Row],[PLACING]]=1,$E$1,IF(Table23[[#This Row],[PLACING]]=2,$F$1,IF(Table23[[#This Row],[PLACING]]=3,$G$1,IF(Table23[[#This Row],[PLACING]]=4,$H$1,IF(Table23[[#This Row],[PLACING]]=5,$I$1," ")))))," ")</f>
        <v xml:space="preserve"> </v>
      </c>
    </row>
    <row r="14" spans="1:9" ht="30.75" customHeight="1" x14ac:dyDescent="0.2">
      <c r="A14" s="4"/>
      <c r="B14" s="21"/>
      <c r="C14" s="13" t="str">
        <f t="shared" si="0"/>
        <v xml:space="preserve"> </v>
      </c>
      <c r="D14" s="44" t="str">
        <f>IFERROR(IF(Table23[[#This Row],[PLACING]]=1,$E$1,IF(Table23[[#This Row],[PLACING]]=2,$F$1,IF(Table23[[#This Row],[PLACING]]=3,$G$1,IF(Table23[[#This Row],[PLACING]]=4,$H$1,IF(Table23[[#This Row],[PLACING]]=5,$I$1," ")))))," ")</f>
        <v xml:space="preserve"> </v>
      </c>
    </row>
    <row r="15" spans="1:9" ht="30.75" customHeight="1" x14ac:dyDescent="0.2">
      <c r="A15" s="4"/>
      <c r="B15" s="20"/>
      <c r="C15" s="13" t="str">
        <f t="shared" si="0"/>
        <v xml:space="preserve"> </v>
      </c>
      <c r="D15" s="44" t="str">
        <f>IFERROR(IF(Table23[[#This Row],[PLACING]]=1,$E$1,IF(Table23[[#This Row],[PLACING]]=2,$F$1,IF(Table23[[#This Row],[PLACING]]=3,$G$1,IF(Table23[[#This Row],[PLACING]]=4,$H$1,IF(Table23[[#This Row],[PLACING]]=5,$I$1," ")))))," ")</f>
        <v xml:space="preserve"> </v>
      </c>
    </row>
    <row r="16" spans="1:9" ht="30.75" customHeight="1" x14ac:dyDescent="0.2">
      <c r="A16" s="4"/>
      <c r="B16" s="20"/>
      <c r="C16" s="13" t="str">
        <f t="shared" si="0"/>
        <v xml:space="preserve"> </v>
      </c>
      <c r="D16" s="44" t="str">
        <f>IFERROR(IF(Table23[[#This Row],[PLACING]]=1,$E$1,IF(Table23[[#This Row],[PLACING]]=2,$F$1,IF(Table23[[#This Row],[PLACING]]=3,$G$1,IF(Table23[[#This Row],[PLACING]]=4,$H$1,IF(Table23[[#This Row],[PLACING]]=5,$I$1," ")))))," ")</f>
        <v xml:space="preserve"> </v>
      </c>
    </row>
    <row r="17" spans="1:4" ht="30.75" customHeight="1" x14ac:dyDescent="0.2">
      <c r="A17" s="4"/>
      <c r="B17" s="20"/>
      <c r="C17" s="13" t="str">
        <f t="shared" si="0"/>
        <v xml:space="preserve"> </v>
      </c>
      <c r="D17" s="44" t="str">
        <f>IFERROR(IF(Table23[[#This Row],[PLACING]]=1,$E$1,IF(Table23[[#This Row],[PLACING]]=2,$F$1,IF(Table23[[#This Row],[PLACING]]=3,$G$1,IF(Table23[[#This Row],[PLACING]]=4,$H$1,IF(Table23[[#This Row],[PLACING]]=5,$I$1," ")))))," ")</f>
        <v xml:space="preserve"> </v>
      </c>
    </row>
    <row r="18" spans="1:4" ht="30.75" customHeight="1" x14ac:dyDescent="0.2">
      <c r="A18" s="4"/>
      <c r="B18" s="20"/>
      <c r="C18" s="13" t="str">
        <f t="shared" si="0"/>
        <v xml:space="preserve"> </v>
      </c>
      <c r="D18" s="44" t="str">
        <f>IFERROR(IF(Table23[[#This Row],[PLACING]]=1,$E$1,IF(Table23[[#This Row],[PLACING]]=2,$F$1,IF(Table23[[#This Row],[PLACING]]=3,$G$1,IF(Table23[[#This Row],[PLACING]]=4,$H$1,IF(Table23[[#This Row],[PLACING]]=5,$I$1," ")))))," ")</f>
        <v xml:space="preserve"> </v>
      </c>
    </row>
    <row r="19" spans="1:4" ht="30.75" customHeight="1" x14ac:dyDescent="0.2">
      <c r="A19" s="4"/>
      <c r="B19" s="20"/>
      <c r="C19" s="13" t="str">
        <f t="shared" si="0"/>
        <v xml:space="preserve"> </v>
      </c>
      <c r="D19" s="44" t="str">
        <f>IFERROR(IF(Table23[[#This Row],[PLACING]]=1,$E$1,IF(Table23[[#This Row],[PLACING]]=2,$F$1,IF(Table23[[#This Row],[PLACING]]=3,$G$1,IF(Table23[[#This Row],[PLACING]]=4,$H$1,IF(Table23[[#This Row],[PLACING]]=5,$I$1," ")))))," ")</f>
        <v xml:space="preserve"> </v>
      </c>
    </row>
    <row r="20" spans="1:4" ht="30.75" customHeight="1" x14ac:dyDescent="0.2">
      <c r="A20" s="4"/>
      <c r="B20" s="20"/>
      <c r="C20" s="13" t="str">
        <f t="shared" si="0"/>
        <v xml:space="preserve"> </v>
      </c>
      <c r="D20" s="44" t="str">
        <f>IFERROR(IF(Table23[[#This Row],[PLACING]]=1,$E$1,IF(Table23[[#This Row],[PLACING]]=2,$F$1,IF(Table23[[#This Row],[PLACING]]=3,$G$1,IF(Table23[[#This Row],[PLACING]]=4,$H$1,IF(Table23[[#This Row],[PLACING]]=5,$I$1," ")))))," ")</f>
        <v xml:space="preserve"> </v>
      </c>
    </row>
    <row r="21" spans="1:4" ht="30.75" customHeight="1" x14ac:dyDescent="0.2">
      <c r="A21" s="4"/>
      <c r="B21" s="20"/>
      <c r="C21" s="13" t="str">
        <f t="shared" si="0"/>
        <v xml:space="preserve"> </v>
      </c>
      <c r="D21" s="44" t="str">
        <f>IFERROR(IF(Table23[[#This Row],[PLACING]]=1,$E$1,IF(Table23[[#This Row],[PLACING]]=2,$F$1,IF(Table23[[#This Row],[PLACING]]=3,$G$1,IF(Table23[[#This Row],[PLACING]]=4,$H$1,IF(Table23[[#This Row],[PLACING]]=5,$I$1," ")))))," ")</f>
        <v xml:space="preserve"> </v>
      </c>
    </row>
    <row r="22" spans="1:4" ht="30.75" customHeight="1" x14ac:dyDescent="0.2">
      <c r="A22" s="4"/>
      <c r="B22" s="20"/>
      <c r="C22" s="13" t="str">
        <f t="shared" si="0"/>
        <v xml:space="preserve"> </v>
      </c>
      <c r="D22" s="44" t="str">
        <f>IFERROR(IF(Table23[[#This Row],[PLACING]]=1,$E$1,IF(Table23[[#This Row],[PLACING]]=2,$F$1,IF(Table23[[#This Row],[PLACING]]=3,$G$1,IF(Table23[[#This Row],[PLACING]]=4,$H$1,IF(Table23[[#This Row],[PLACING]]=5,$I$1," ")))))," ")</f>
        <v xml:space="preserve"> </v>
      </c>
    </row>
  </sheetData>
  <mergeCells count="1">
    <mergeCell ref="A1:C1"/>
  </mergeCells>
  <pageMargins left="0.5" right="0.5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I22"/>
  <sheetViews>
    <sheetView zoomScaleNormal="100" workbookViewId="0">
      <selection activeCell="A3" sqref="A3"/>
    </sheetView>
  </sheetViews>
  <sheetFormatPr baseColWidth="10" defaultColWidth="9.1640625" defaultRowHeight="15" x14ac:dyDescent="0.2"/>
  <cols>
    <col min="1" max="1" width="38.6640625" style="6" customWidth="1"/>
    <col min="2" max="3" width="18.6640625" style="6" customWidth="1"/>
    <col min="4" max="4" width="14.6640625" style="6" customWidth="1"/>
    <col min="5" max="5" width="10.6640625" style="6" customWidth="1"/>
    <col min="6" max="16384" width="9.1640625" style="6"/>
  </cols>
  <sheetData>
    <row r="1" spans="1:9" ht="43.5" customHeight="1" x14ac:dyDescent="0.55000000000000004">
      <c r="A1" s="56" t="s">
        <v>78</v>
      </c>
      <c r="B1" s="56"/>
      <c r="C1" s="56"/>
      <c r="E1" s="34">
        <v>20</v>
      </c>
      <c r="F1" s="34">
        <v>10</v>
      </c>
      <c r="G1" s="34">
        <v>5</v>
      </c>
      <c r="H1" s="34"/>
      <c r="I1" s="34"/>
    </row>
    <row r="2" spans="1:9" ht="30.75" customHeight="1" x14ac:dyDescent="0.2">
      <c r="A2" s="11" t="s">
        <v>0</v>
      </c>
      <c r="B2" s="15" t="s">
        <v>1</v>
      </c>
      <c r="C2" s="15" t="s">
        <v>2</v>
      </c>
      <c r="D2" s="16" t="s">
        <v>3</v>
      </c>
    </row>
    <row r="3" spans="1:9" s="30" customFormat="1" ht="30.75" customHeight="1" x14ac:dyDescent="0.2">
      <c r="A3" s="46"/>
      <c r="B3" s="31"/>
      <c r="C3" s="13" t="str">
        <f t="shared" ref="C3:C22" si="0">IFERROR(RANK(B3,$B$3:$B$22,1)," ")</f>
        <v xml:space="preserve"> </v>
      </c>
      <c r="D3" s="44" t="str">
        <f>IFERROR(IF(Table24[[#This Row],[PLACING]]=1,$E$1,IF(Table24[[#This Row],[PLACING]]=2,$F$1,IF(Table24[[#This Row],[PLACING]]=3,$G$1,IF(Table24[[#This Row],[PLACING]]=4,$H$1,IF(Table24[[#This Row],[PLACING]]=5,$I$1," ")))))," ")</f>
        <v xml:space="preserve"> </v>
      </c>
    </row>
    <row r="4" spans="1:9" s="30" customFormat="1" ht="30.75" customHeight="1" x14ac:dyDescent="0.2">
      <c r="A4" s="46"/>
      <c r="B4" s="31"/>
      <c r="C4" s="13" t="str">
        <f t="shared" si="0"/>
        <v xml:space="preserve"> </v>
      </c>
      <c r="D4" s="47" t="str">
        <f>IFERROR(IF(Table24[[#This Row],[PLACING]]=1,$E$1,IF(Table24[[#This Row],[PLACING]]=2,$F$1,IF(Table24[[#This Row],[PLACING]]=3,$G$1,IF(Table24[[#This Row],[PLACING]]=4,$H$1,IF(Table24[[#This Row],[PLACING]]=5,$I$1," ")))))," ")</f>
        <v xml:space="preserve"> </v>
      </c>
    </row>
    <row r="5" spans="1:9" ht="30.75" customHeight="1" x14ac:dyDescent="0.2">
      <c r="A5" s="4"/>
      <c r="B5" s="17"/>
      <c r="C5" s="13" t="str">
        <f t="shared" si="0"/>
        <v xml:space="preserve"> </v>
      </c>
      <c r="D5" s="44" t="str">
        <f>IFERROR(IF(Table24[[#This Row],[PLACING]]=1,$E$1,IF(Table24[[#This Row],[PLACING]]=2,$F$1,IF(Table24[[#This Row],[PLACING]]=3,$G$1,IF(Table24[[#This Row],[PLACING]]=4,$H$1,IF(Table24[[#This Row],[PLACING]]=5,$I$1," ")))))," ")</f>
        <v xml:space="preserve"> </v>
      </c>
    </row>
    <row r="6" spans="1:9" ht="30.75" customHeight="1" x14ac:dyDescent="0.2">
      <c r="A6" s="4"/>
      <c r="B6" s="17"/>
      <c r="C6" s="13" t="str">
        <f t="shared" si="0"/>
        <v xml:space="preserve"> </v>
      </c>
      <c r="D6" s="44" t="str">
        <f>IFERROR(IF(Table24[[#This Row],[PLACING]]=1,$E$1,IF(Table24[[#This Row],[PLACING]]=2,$F$1,IF(Table24[[#This Row],[PLACING]]=3,$G$1,IF(Table24[[#This Row],[PLACING]]=4,$H$1,IF(Table24[[#This Row],[PLACING]]=5,$I$1," ")))))," ")</f>
        <v xml:space="preserve"> </v>
      </c>
    </row>
    <row r="7" spans="1:9" ht="30.75" customHeight="1" x14ac:dyDescent="0.2">
      <c r="A7" s="4"/>
      <c r="B7" s="17"/>
      <c r="C7" s="13" t="str">
        <f t="shared" si="0"/>
        <v xml:space="preserve"> </v>
      </c>
      <c r="D7" s="44" t="str">
        <f>IFERROR(IF(Table24[[#This Row],[PLACING]]=1,$E$1,IF(Table24[[#This Row],[PLACING]]=2,$F$1,IF(Table24[[#This Row],[PLACING]]=3,$G$1,IF(Table24[[#This Row],[PLACING]]=4,$H$1,IF(Table24[[#This Row],[PLACING]]=5,$I$1," ")))))," ")</f>
        <v xml:space="preserve"> </v>
      </c>
    </row>
    <row r="8" spans="1:9" ht="30.75" customHeight="1" x14ac:dyDescent="0.2">
      <c r="A8" s="4"/>
      <c r="B8" s="17"/>
      <c r="C8" s="13" t="str">
        <f t="shared" si="0"/>
        <v xml:space="preserve"> </v>
      </c>
      <c r="D8" s="44" t="str">
        <f>IFERROR(IF(Table24[[#This Row],[PLACING]]=1,$E$1,IF(Table24[[#This Row],[PLACING]]=2,$F$1,IF(Table24[[#This Row],[PLACING]]=3,$G$1,IF(Table24[[#This Row],[PLACING]]=4,$H$1,IF(Table24[[#This Row],[PLACING]]=5,$I$1," ")))))," ")</f>
        <v xml:space="preserve"> </v>
      </c>
    </row>
    <row r="9" spans="1:9" ht="30.75" customHeight="1" x14ac:dyDescent="0.2">
      <c r="A9" s="4"/>
      <c r="B9" s="17"/>
      <c r="C9" s="13" t="str">
        <f t="shared" si="0"/>
        <v xml:space="preserve"> </v>
      </c>
      <c r="D9" s="44" t="str">
        <f>IFERROR(IF(Table24[[#This Row],[PLACING]]=1,$E$1,IF(Table24[[#This Row],[PLACING]]=2,$F$1,IF(Table24[[#This Row],[PLACING]]=3,$G$1,IF(Table24[[#This Row],[PLACING]]=4,$H$1,IF(Table24[[#This Row],[PLACING]]=5,$I$1," ")))))," ")</f>
        <v xml:space="preserve"> </v>
      </c>
    </row>
    <row r="10" spans="1:9" ht="30.75" customHeight="1" x14ac:dyDescent="0.2">
      <c r="A10" s="4"/>
      <c r="B10" s="17"/>
      <c r="C10" s="13" t="str">
        <f t="shared" si="0"/>
        <v xml:space="preserve"> </v>
      </c>
      <c r="D10" s="44" t="str">
        <f>IFERROR(IF(Table24[[#This Row],[PLACING]]=1,$E$1,IF(Table24[[#This Row],[PLACING]]=2,$F$1,IF(Table24[[#This Row],[PLACING]]=3,$G$1,IF(Table24[[#This Row],[PLACING]]=4,$H$1,IF(Table24[[#This Row],[PLACING]]=5,$I$1," ")))))," ")</f>
        <v xml:space="preserve"> </v>
      </c>
    </row>
    <row r="11" spans="1:9" ht="30.75" customHeight="1" x14ac:dyDescent="0.2">
      <c r="A11" s="4"/>
      <c r="B11" s="17"/>
      <c r="C11" s="13" t="str">
        <f t="shared" si="0"/>
        <v xml:space="preserve"> </v>
      </c>
      <c r="D11" s="44" t="str">
        <f>IFERROR(IF(Table24[[#This Row],[PLACING]]=1,$E$1,IF(Table24[[#This Row],[PLACING]]=2,$F$1,IF(Table24[[#This Row],[PLACING]]=3,$G$1,IF(Table24[[#This Row],[PLACING]]=4,$H$1,IF(Table24[[#This Row],[PLACING]]=5,$I$1," ")))))," ")</f>
        <v xml:space="preserve"> </v>
      </c>
    </row>
    <row r="12" spans="1:9" ht="30.75" customHeight="1" x14ac:dyDescent="0.2">
      <c r="A12" s="4"/>
      <c r="B12" s="17"/>
      <c r="C12" s="13" t="str">
        <f t="shared" si="0"/>
        <v xml:space="preserve"> </v>
      </c>
      <c r="D12" s="44" t="str">
        <f>IFERROR(IF(Table24[[#This Row],[PLACING]]=1,$E$1,IF(Table24[[#This Row],[PLACING]]=2,$F$1,IF(Table24[[#This Row],[PLACING]]=3,$G$1,IF(Table24[[#This Row],[PLACING]]=4,$H$1,IF(Table24[[#This Row],[PLACING]]=5,$I$1," ")))))," ")</f>
        <v xml:space="preserve"> </v>
      </c>
    </row>
    <row r="13" spans="1:9" ht="30.75" customHeight="1" x14ac:dyDescent="0.2">
      <c r="A13" s="4"/>
      <c r="B13" s="18"/>
      <c r="C13" s="13" t="str">
        <f t="shared" si="0"/>
        <v xml:space="preserve"> </v>
      </c>
      <c r="D13" s="44" t="str">
        <f>IFERROR(IF(Table24[[#This Row],[PLACING]]=1,$E$1,IF(Table24[[#This Row],[PLACING]]=2,$F$1,IF(Table24[[#This Row],[PLACING]]=3,$G$1,IF(Table24[[#This Row],[PLACING]]=4,$H$1,IF(Table24[[#This Row],[PLACING]]=5,$I$1," ")))))," ")</f>
        <v xml:space="preserve"> </v>
      </c>
    </row>
    <row r="14" spans="1:9" ht="30.75" customHeight="1" x14ac:dyDescent="0.2">
      <c r="A14" s="4"/>
      <c r="B14" s="18"/>
      <c r="C14" s="13" t="str">
        <f t="shared" si="0"/>
        <v xml:space="preserve"> </v>
      </c>
      <c r="D14" s="44" t="str">
        <f>IFERROR(IF(Table24[[#This Row],[PLACING]]=1,$E$1,IF(Table24[[#This Row],[PLACING]]=2,$F$1,IF(Table24[[#This Row],[PLACING]]=3,$G$1,IF(Table24[[#This Row],[PLACING]]=4,$H$1,IF(Table24[[#This Row],[PLACING]]=5,$I$1," ")))))," ")</f>
        <v xml:space="preserve"> </v>
      </c>
    </row>
    <row r="15" spans="1:9" ht="30.75" customHeight="1" x14ac:dyDescent="0.2">
      <c r="A15" s="4"/>
      <c r="B15" s="18"/>
      <c r="C15" s="13" t="str">
        <f t="shared" si="0"/>
        <v xml:space="preserve"> </v>
      </c>
      <c r="D15" s="44" t="str">
        <f>IFERROR(IF(Table24[[#This Row],[PLACING]]=1,$E$1,IF(Table24[[#This Row],[PLACING]]=2,$F$1,IF(Table24[[#This Row],[PLACING]]=3,$G$1,IF(Table24[[#This Row],[PLACING]]=4,$H$1,IF(Table24[[#This Row],[PLACING]]=5,$I$1," ")))))," ")</f>
        <v xml:space="preserve"> </v>
      </c>
    </row>
    <row r="16" spans="1:9" ht="30.75" customHeight="1" x14ac:dyDescent="0.2">
      <c r="A16" s="4"/>
      <c r="B16" s="18"/>
      <c r="C16" s="13" t="str">
        <f t="shared" si="0"/>
        <v xml:space="preserve"> </v>
      </c>
      <c r="D16" s="44" t="str">
        <f>IFERROR(IF(Table24[[#This Row],[PLACING]]=1,$E$1,IF(Table24[[#This Row],[PLACING]]=2,$F$1,IF(Table24[[#This Row],[PLACING]]=3,$G$1,IF(Table24[[#This Row],[PLACING]]=4,$H$1,IF(Table24[[#This Row],[PLACING]]=5,$I$1," ")))))," ")</f>
        <v xml:space="preserve"> </v>
      </c>
    </row>
    <row r="17" spans="1:4" ht="30.75" customHeight="1" x14ac:dyDescent="0.2">
      <c r="A17" s="4"/>
      <c r="B17" s="18"/>
      <c r="C17" s="13" t="str">
        <f t="shared" si="0"/>
        <v xml:space="preserve"> </v>
      </c>
      <c r="D17" s="44" t="str">
        <f>IFERROR(IF(Table24[[#This Row],[PLACING]]=1,$E$1,IF(Table24[[#This Row],[PLACING]]=2,$F$1,IF(Table24[[#This Row],[PLACING]]=3,$G$1,IF(Table24[[#This Row],[PLACING]]=4,$H$1,IF(Table24[[#This Row],[PLACING]]=5,$I$1," ")))))," ")</f>
        <v xml:space="preserve"> </v>
      </c>
    </row>
    <row r="18" spans="1:4" ht="30.75" customHeight="1" x14ac:dyDescent="0.2">
      <c r="A18" s="4"/>
      <c r="B18" s="18"/>
      <c r="C18" s="13" t="str">
        <f t="shared" si="0"/>
        <v xml:space="preserve"> </v>
      </c>
      <c r="D18" s="44" t="str">
        <f>IFERROR(IF(Table24[[#This Row],[PLACING]]=1,$E$1,IF(Table24[[#This Row],[PLACING]]=2,$F$1,IF(Table24[[#This Row],[PLACING]]=3,$G$1,IF(Table24[[#This Row],[PLACING]]=4,$H$1,IF(Table24[[#This Row],[PLACING]]=5,$I$1," ")))))," ")</f>
        <v xml:space="preserve"> </v>
      </c>
    </row>
    <row r="19" spans="1:4" ht="30.75" customHeight="1" x14ac:dyDescent="0.2">
      <c r="A19" s="4"/>
      <c r="B19" s="18"/>
      <c r="C19" s="13" t="str">
        <f t="shared" si="0"/>
        <v xml:space="preserve"> </v>
      </c>
      <c r="D19" s="44" t="str">
        <f>IFERROR(IF(Table24[[#This Row],[PLACING]]=1,$E$1,IF(Table24[[#This Row],[PLACING]]=2,$F$1,IF(Table24[[#This Row],[PLACING]]=3,$G$1,IF(Table24[[#This Row],[PLACING]]=4,$H$1,IF(Table24[[#This Row],[PLACING]]=5,$I$1," ")))))," ")</f>
        <v xml:space="preserve"> </v>
      </c>
    </row>
    <row r="20" spans="1:4" ht="30.75" customHeight="1" x14ac:dyDescent="0.2">
      <c r="A20" s="4"/>
      <c r="B20" s="18"/>
      <c r="C20" s="13" t="str">
        <f t="shared" si="0"/>
        <v xml:space="preserve"> </v>
      </c>
      <c r="D20" s="44" t="str">
        <f>IFERROR(IF(Table24[[#This Row],[PLACING]]=1,$E$1,IF(Table24[[#This Row],[PLACING]]=2,$F$1,IF(Table24[[#This Row],[PLACING]]=3,$G$1,IF(Table24[[#This Row],[PLACING]]=4,$H$1,IF(Table24[[#This Row],[PLACING]]=5,$I$1," ")))))," ")</f>
        <v xml:space="preserve"> </v>
      </c>
    </row>
    <row r="21" spans="1:4" ht="30.75" customHeight="1" x14ac:dyDescent="0.2">
      <c r="A21" s="4"/>
      <c r="B21" s="18"/>
      <c r="C21" s="13" t="str">
        <f t="shared" si="0"/>
        <v xml:space="preserve"> </v>
      </c>
      <c r="D21" s="44" t="str">
        <f>IFERROR(IF(Table24[[#This Row],[PLACING]]=1,$E$1,IF(Table24[[#This Row],[PLACING]]=2,$F$1,IF(Table24[[#This Row],[PLACING]]=3,$G$1,IF(Table24[[#This Row],[PLACING]]=4,$H$1,IF(Table24[[#This Row],[PLACING]]=5,$I$1," ")))))," ")</f>
        <v xml:space="preserve"> </v>
      </c>
    </row>
    <row r="22" spans="1:4" ht="30.75" customHeight="1" x14ac:dyDescent="0.2">
      <c r="A22" s="4"/>
      <c r="B22" s="18"/>
      <c r="C22" s="13" t="str">
        <f t="shared" si="0"/>
        <v xml:space="preserve"> </v>
      </c>
      <c r="D22" s="44" t="str">
        <f>IFERROR(IF(Table24[[#This Row],[PLACING]]=1,$E$1,IF(Table24[[#This Row],[PLACING]]=2,$F$1,IF(Table24[[#This Row],[PLACING]]=3,$G$1,IF(Table24[[#This Row],[PLACING]]=4,$H$1,IF(Table24[[#This Row],[PLACING]]=5,$I$1," ")))))," ")</f>
        <v xml:space="preserve"> </v>
      </c>
    </row>
  </sheetData>
  <mergeCells count="1">
    <mergeCell ref="A1:C1"/>
  </mergeCells>
  <pageMargins left="0.5" right="0.5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I22"/>
  <sheetViews>
    <sheetView zoomScaleNormal="100" workbookViewId="0">
      <selection activeCell="A3" sqref="A3"/>
    </sheetView>
  </sheetViews>
  <sheetFormatPr baseColWidth="10" defaultColWidth="9.1640625" defaultRowHeight="15" x14ac:dyDescent="0.2"/>
  <cols>
    <col min="1" max="1" width="38.6640625" style="6" customWidth="1"/>
    <col min="2" max="3" width="18.6640625" style="6" customWidth="1"/>
    <col min="4" max="4" width="14.6640625" style="6" customWidth="1"/>
    <col min="5" max="5" width="10.6640625" style="6" customWidth="1"/>
    <col min="6" max="16384" width="9.1640625" style="6"/>
  </cols>
  <sheetData>
    <row r="1" spans="1:9" ht="43.5" customHeight="1" x14ac:dyDescent="0.55000000000000004">
      <c r="A1" s="56" t="s">
        <v>79</v>
      </c>
      <c r="B1" s="56"/>
      <c r="C1" s="56"/>
      <c r="E1" s="34">
        <v>20</v>
      </c>
      <c r="F1" s="34">
        <v>10</v>
      </c>
      <c r="G1" s="34">
        <v>5</v>
      </c>
      <c r="H1" s="34"/>
      <c r="I1" s="34"/>
    </row>
    <row r="2" spans="1:9" ht="30.75" customHeight="1" x14ac:dyDescent="0.2">
      <c r="A2" s="24" t="s">
        <v>0</v>
      </c>
      <c r="B2" s="25" t="s">
        <v>1</v>
      </c>
      <c r="C2" s="25" t="s">
        <v>2</v>
      </c>
      <c r="D2" s="25" t="s">
        <v>3</v>
      </c>
    </row>
    <row r="3" spans="1:9" ht="30.75" customHeight="1" x14ac:dyDescent="0.2">
      <c r="A3" s="3"/>
      <c r="B3" s="57"/>
      <c r="C3" s="58" t="str">
        <f>IFERROR(RANK(B3,$B$3:$B$22,1)," ")</f>
        <v xml:space="preserve"> </v>
      </c>
      <c r="D3" s="59" t="str">
        <f>IFERROR(IF(C3=1,$E$1,IF(C3=2,$F$1,IF(C3=3,$G$1,IF(C3=4,$H$1,IF(C3=5,$I$1," ")))))," ")</f>
        <v xml:space="preserve"> </v>
      </c>
    </row>
    <row r="4" spans="1:9" ht="30.75" customHeight="1" x14ac:dyDescent="0.2">
      <c r="A4" s="3"/>
      <c r="B4" s="57"/>
      <c r="C4" s="58"/>
      <c r="D4" s="59"/>
    </row>
    <row r="5" spans="1:9" ht="30.75" customHeight="1" x14ac:dyDescent="0.2">
      <c r="A5" s="1"/>
      <c r="B5" s="60"/>
      <c r="C5" s="61" t="str">
        <f t="shared" ref="C5" si="0">IFERROR(RANK(B5,$B$3:$B$22,1)," ")</f>
        <v xml:space="preserve"> </v>
      </c>
      <c r="D5" s="62" t="str">
        <f t="shared" ref="D5" si="1">IFERROR(IF(C5=1,$E$1,IF(C5=2,$F$1,IF(C5=3,$G$1,IF(C5=4,$H$1,IF(C5=5,$I$1," ")))))," ")</f>
        <v xml:space="preserve"> </v>
      </c>
    </row>
    <row r="6" spans="1:9" ht="30.75" customHeight="1" x14ac:dyDescent="0.2">
      <c r="A6" s="1"/>
      <c r="B6" s="60"/>
      <c r="C6" s="61"/>
      <c r="D6" s="62"/>
    </row>
    <row r="7" spans="1:9" ht="30.75" customHeight="1" x14ac:dyDescent="0.2">
      <c r="A7" s="3"/>
      <c r="B7" s="57"/>
      <c r="C7" s="58" t="str">
        <f t="shared" ref="C7" si="2">IFERROR(RANK(B7,$B$3:$B$22,1)," ")</f>
        <v xml:space="preserve"> </v>
      </c>
      <c r="D7" s="59" t="str">
        <f t="shared" ref="D7" si="3">IFERROR(IF(C7=1,$E$1,IF(C7=2,$F$1,IF(C7=3,$G$1,IF(C7=4,$H$1,IF(C7=5,$I$1," ")))))," ")</f>
        <v xml:space="preserve"> </v>
      </c>
    </row>
    <row r="8" spans="1:9" ht="30.75" customHeight="1" x14ac:dyDescent="0.2">
      <c r="A8" s="3"/>
      <c r="B8" s="57"/>
      <c r="C8" s="58"/>
      <c r="D8" s="59"/>
    </row>
    <row r="9" spans="1:9" ht="30.75" customHeight="1" x14ac:dyDescent="0.2">
      <c r="A9" s="4"/>
      <c r="B9" s="60"/>
      <c r="C9" s="61" t="str">
        <f t="shared" ref="C9" si="4">IFERROR(RANK(B9,$B$3:$B$22,1)," ")</f>
        <v xml:space="preserve"> </v>
      </c>
      <c r="D9" s="62" t="str">
        <f t="shared" ref="D9" si="5">IFERROR(IF(C9=1,$E$1,IF(C9=2,$F$1,IF(C9=3,$G$1,IF(C9=4,$H$1,IF(C9=5,$I$1," ")))))," ")</f>
        <v xml:space="preserve"> </v>
      </c>
    </row>
    <row r="10" spans="1:9" ht="30.75" customHeight="1" x14ac:dyDescent="0.2">
      <c r="A10" s="4"/>
      <c r="B10" s="60"/>
      <c r="C10" s="61"/>
      <c r="D10" s="62"/>
    </row>
    <row r="11" spans="1:9" ht="30.75" customHeight="1" x14ac:dyDescent="0.2">
      <c r="A11" s="3"/>
      <c r="B11" s="57"/>
      <c r="C11" s="58" t="str">
        <f t="shared" ref="C11" si="6">IFERROR(RANK(B11,$B$3:$B$22,1)," ")</f>
        <v xml:space="preserve"> </v>
      </c>
      <c r="D11" s="59" t="str">
        <f t="shared" ref="D11" si="7">IFERROR(IF(C11=1,$E$1,IF(C11=2,$F$1,IF(C11=3,$G$1,IF(C11=4,$H$1,IF(C11=5,$I$1," ")))))," ")</f>
        <v xml:space="preserve"> </v>
      </c>
    </row>
    <row r="12" spans="1:9" ht="30.75" customHeight="1" x14ac:dyDescent="0.2">
      <c r="A12" s="3"/>
      <c r="B12" s="57"/>
      <c r="C12" s="58"/>
      <c r="D12" s="59"/>
    </row>
    <row r="13" spans="1:9" ht="30.75" customHeight="1" x14ac:dyDescent="0.2">
      <c r="A13" s="1"/>
      <c r="B13" s="60"/>
      <c r="C13" s="61" t="str">
        <f t="shared" ref="C13" si="8">IFERROR(RANK(B13,$B$3:$B$22,1)," ")</f>
        <v xml:space="preserve"> </v>
      </c>
      <c r="D13" s="62" t="str">
        <f t="shared" ref="D13" si="9">IFERROR(IF(C13=1,$E$1,IF(C13=2,$F$1,IF(C13=3,$G$1,IF(C13=4,$H$1,IF(C13=5,$I$1," ")))))," ")</f>
        <v xml:space="preserve"> </v>
      </c>
    </row>
    <row r="14" spans="1:9" ht="30.75" customHeight="1" x14ac:dyDescent="0.2">
      <c r="A14" s="1"/>
      <c r="B14" s="60"/>
      <c r="C14" s="61"/>
      <c r="D14" s="62"/>
    </row>
    <row r="15" spans="1:9" ht="30.75" customHeight="1" x14ac:dyDescent="0.2">
      <c r="A15" s="3"/>
      <c r="B15" s="57"/>
      <c r="C15" s="58" t="str">
        <f t="shared" ref="C15" si="10">IFERROR(RANK(B15,$B$3:$B$22,1)," ")</f>
        <v xml:space="preserve"> </v>
      </c>
      <c r="D15" s="59" t="str">
        <f t="shared" ref="D15" si="11">IFERROR(IF(C15=1,$E$1,IF(C15=2,$F$1,IF(C15=3,$G$1,IF(C15=4,$H$1,IF(C15=5,$I$1," ")))))," ")</f>
        <v xml:space="preserve"> </v>
      </c>
    </row>
    <row r="16" spans="1:9" ht="30.75" customHeight="1" x14ac:dyDescent="0.2">
      <c r="A16" s="3"/>
      <c r="B16" s="57"/>
      <c r="C16" s="58"/>
      <c r="D16" s="59"/>
    </row>
    <row r="17" spans="1:4" ht="30.75" customHeight="1" x14ac:dyDescent="0.2">
      <c r="A17" s="4"/>
      <c r="B17" s="60"/>
      <c r="C17" s="61" t="str">
        <f t="shared" ref="C17" si="12">IFERROR(RANK(B17,$B$3:$B$22,1)," ")</f>
        <v xml:space="preserve"> </v>
      </c>
      <c r="D17" s="62" t="str">
        <f t="shared" ref="D17" si="13">IFERROR(IF(C17=1,$E$1,IF(C17=2,$F$1,IF(C17=3,$G$1,IF(C17=4,$H$1,IF(C17=5,$I$1," ")))))," ")</f>
        <v xml:space="preserve"> </v>
      </c>
    </row>
    <row r="18" spans="1:4" ht="30.75" customHeight="1" x14ac:dyDescent="0.2">
      <c r="A18" s="4"/>
      <c r="B18" s="60"/>
      <c r="C18" s="61"/>
      <c r="D18" s="62"/>
    </row>
    <row r="19" spans="1:4" ht="30.75" customHeight="1" x14ac:dyDescent="0.2">
      <c r="A19" s="3"/>
      <c r="B19" s="57"/>
      <c r="C19" s="58" t="str">
        <f t="shared" ref="C19" si="14">IFERROR(RANK(B19,$B$3:$B$22,1)," ")</f>
        <v xml:space="preserve"> </v>
      </c>
      <c r="D19" s="59" t="str">
        <f t="shared" ref="D19" si="15">IFERROR(IF(C19=1,$E$1,IF(C19=2,$F$1,IF(C19=3,$G$1,IF(C19=4,$H$1,IF(C19=5,$I$1," ")))))," ")</f>
        <v xml:space="preserve"> </v>
      </c>
    </row>
    <row r="20" spans="1:4" ht="30.75" customHeight="1" x14ac:dyDescent="0.2">
      <c r="A20" s="3"/>
      <c r="B20" s="57"/>
      <c r="C20" s="58"/>
      <c r="D20" s="59"/>
    </row>
    <row r="21" spans="1:4" ht="30.75" customHeight="1" x14ac:dyDescent="0.2">
      <c r="A21" s="4"/>
      <c r="B21" s="60"/>
      <c r="C21" s="61" t="str">
        <f t="shared" ref="C21" si="16">IFERROR(RANK(B21,$B$3:$B$22,1)," ")</f>
        <v xml:space="preserve"> </v>
      </c>
      <c r="D21" s="62" t="str">
        <f t="shared" ref="D21" si="17">IFERROR(IF(C21=1,$E$1,IF(C21=2,$F$1,IF(C21=3,$G$1,IF(C21=4,$H$1,IF(C21=5,$I$1," ")))))," ")</f>
        <v xml:space="preserve"> </v>
      </c>
    </row>
    <row r="22" spans="1:4" ht="30.75" customHeight="1" x14ac:dyDescent="0.2">
      <c r="A22" s="1"/>
      <c r="B22" s="60"/>
      <c r="C22" s="61"/>
      <c r="D22" s="62"/>
    </row>
  </sheetData>
  <autoFilter ref="A2:D22" xr:uid="{6F3C41B5-9E96-4551-A947-89408701DEEA}"/>
  <mergeCells count="31">
    <mergeCell ref="B19:B20"/>
    <mergeCell ref="C19:C20"/>
    <mergeCell ref="D19:D20"/>
    <mergeCell ref="B21:B22"/>
    <mergeCell ref="C21:C22"/>
    <mergeCell ref="D21:D22"/>
    <mergeCell ref="B15:B16"/>
    <mergeCell ref="C15:C16"/>
    <mergeCell ref="D15:D16"/>
    <mergeCell ref="B17:B18"/>
    <mergeCell ref="C17:C18"/>
    <mergeCell ref="D17:D18"/>
    <mergeCell ref="B11:B12"/>
    <mergeCell ref="C11:C12"/>
    <mergeCell ref="D11:D12"/>
    <mergeCell ref="B13:B14"/>
    <mergeCell ref="C13:C14"/>
    <mergeCell ref="D13:D14"/>
    <mergeCell ref="B7:B8"/>
    <mergeCell ref="C7:C8"/>
    <mergeCell ref="D7:D8"/>
    <mergeCell ref="B9:B10"/>
    <mergeCell ref="C9:C10"/>
    <mergeCell ref="D9:D10"/>
    <mergeCell ref="A1:C1"/>
    <mergeCell ref="B3:B4"/>
    <mergeCell ref="C3:C4"/>
    <mergeCell ref="D3:D4"/>
    <mergeCell ref="B5:B6"/>
    <mergeCell ref="C5:C6"/>
    <mergeCell ref="D5:D6"/>
  </mergeCells>
  <pageMargins left="0.5" right="0.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42</vt:i4>
      </vt:variant>
      <vt:variant>
        <vt:lpstr>Named Ranges</vt:lpstr>
      </vt:variant>
      <vt:variant>
        <vt:i4>32</vt:i4>
      </vt:variant>
    </vt:vector>
  </HeadingPairs>
  <TitlesOfParts>
    <vt:vector size="74" baseType="lpstr">
      <vt:lpstr>Belle &amp; Bull</vt:lpstr>
      <vt:lpstr>Summary Novice</vt:lpstr>
      <vt:lpstr>Summary Intermediate</vt:lpstr>
      <vt:lpstr>Summary Open</vt:lpstr>
      <vt:lpstr>Summary Ladies</vt:lpstr>
      <vt:lpstr>Summary Kids</vt:lpstr>
      <vt:lpstr>Fri - Axe throw </vt:lpstr>
      <vt:lpstr>Fri - Dot Split</vt:lpstr>
      <vt:lpstr>Fri - Double Buck</vt:lpstr>
      <vt:lpstr>BE1</vt:lpstr>
      <vt:lpstr>S1 Double Buck - Novice Champ</vt:lpstr>
      <vt:lpstr>S1 Obstacle Pole Buck - Novice</vt:lpstr>
      <vt:lpstr>BE2</vt:lpstr>
      <vt:lpstr>S2 Hot Saw 100 CC - Int Champ</vt:lpstr>
      <vt:lpstr>BE3</vt:lpstr>
      <vt:lpstr>S3 Mens Choker</vt:lpstr>
      <vt:lpstr>S3 Mens Stock Saw</vt:lpstr>
      <vt:lpstr>S3 Hot Saw 140 CC</vt:lpstr>
      <vt:lpstr>S3 Mens Underhand Chop</vt:lpstr>
      <vt:lpstr>S3 Mens Axe Throw - Elimination</vt:lpstr>
      <vt:lpstr>S3 Mens Axe Throw - Finals</vt:lpstr>
      <vt:lpstr>S3 Mens Single Cross Cut</vt:lpstr>
      <vt:lpstr>S3 Jack &amp; Jill</vt:lpstr>
      <vt:lpstr>S3 Log Birling - Eliminations</vt:lpstr>
      <vt:lpstr>S3 Log Birling - Finals</vt:lpstr>
      <vt:lpstr>S3 Team Relay</vt:lpstr>
      <vt:lpstr>S3 Obstacle Pole Buck</vt:lpstr>
      <vt:lpstr>S3 Nail Drive - Championship</vt:lpstr>
      <vt:lpstr>BE4</vt:lpstr>
      <vt:lpstr>S5 Ladies Stock Saw</vt:lpstr>
      <vt:lpstr>S5 Ladies Underhand Chop</vt:lpstr>
      <vt:lpstr>S5 Ladies Axe Throw - Elim</vt:lpstr>
      <vt:lpstr>S5 Ladies Axe Throw - Finals</vt:lpstr>
      <vt:lpstr>S5 Ladies Double Cross Cut</vt:lpstr>
      <vt:lpstr>S5 Ladies Choker</vt:lpstr>
      <vt:lpstr>S5 Ladies Obstacle Pole Buck</vt:lpstr>
      <vt:lpstr>BE5</vt:lpstr>
      <vt:lpstr>S6 Goodie Bag Dig</vt:lpstr>
      <vt:lpstr>S7 Kids Nail Drive</vt:lpstr>
      <vt:lpstr>S7 Kids Choker</vt:lpstr>
      <vt:lpstr>S7 Kids Swede Saw</vt:lpstr>
      <vt:lpstr>S7 Kids Log Birling</vt:lpstr>
      <vt:lpstr>InterSheets</vt:lpstr>
      <vt:lpstr>KidsSheets</vt:lpstr>
      <vt:lpstr>LadiesSheets</vt:lpstr>
      <vt:lpstr>NoviceSheets</vt:lpstr>
      <vt:lpstr>OpenSheets</vt:lpstr>
      <vt:lpstr>'Fri - Axe throw '!Print_Area</vt:lpstr>
      <vt:lpstr>'Fri - Dot Split'!Print_Area</vt:lpstr>
      <vt:lpstr>'Fri - Double Buck'!Print_Area</vt:lpstr>
      <vt:lpstr>'S1 Double Buck - Novice Champ'!Print_Area</vt:lpstr>
      <vt:lpstr>'S1 Obstacle Pole Buck - Novice'!Print_Area</vt:lpstr>
      <vt:lpstr>'S2 Hot Saw 100 CC - Int Champ'!Print_Area</vt:lpstr>
      <vt:lpstr>'S3 Hot Saw 140 CC'!Print_Area</vt:lpstr>
      <vt:lpstr>'S3 Jack &amp; Jill'!Print_Area</vt:lpstr>
      <vt:lpstr>'S3 Log Birling - Finals'!Print_Area</vt:lpstr>
      <vt:lpstr>'S3 Mens Axe Throw - Finals'!Print_Area</vt:lpstr>
      <vt:lpstr>'S3 Mens Choker'!Print_Area</vt:lpstr>
      <vt:lpstr>'S3 Mens Single Cross Cut'!Print_Area</vt:lpstr>
      <vt:lpstr>'S3 Mens Stock Saw'!Print_Area</vt:lpstr>
      <vt:lpstr>'S3 Mens Underhand Chop'!Print_Area</vt:lpstr>
      <vt:lpstr>'S3 Nail Drive - Championship'!Print_Area</vt:lpstr>
      <vt:lpstr>'S3 Obstacle Pole Buck'!Print_Area</vt:lpstr>
      <vt:lpstr>'S3 Team Relay'!Print_Area</vt:lpstr>
      <vt:lpstr>'S5 Ladies Axe Throw - Finals'!Print_Area</vt:lpstr>
      <vt:lpstr>'S5 Ladies Choker'!Print_Area</vt:lpstr>
      <vt:lpstr>'S5 Ladies Double Cross Cut'!Print_Area</vt:lpstr>
      <vt:lpstr>'S5 Ladies Obstacle Pole Buck'!Print_Area</vt:lpstr>
      <vt:lpstr>'S5 Ladies Stock Saw'!Print_Area</vt:lpstr>
      <vt:lpstr>'S5 Ladies Underhand Chop'!Print_Area</vt:lpstr>
      <vt:lpstr>'S7 Kids Choker'!Print_Area</vt:lpstr>
      <vt:lpstr>'S7 Kids Log Birling'!Print_Area</vt:lpstr>
      <vt:lpstr>'S7 Kids Nail Drive'!Print_Area</vt:lpstr>
      <vt:lpstr>'S7 Kids Swede Saw'!Print_Area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Ronja Schippers</dc:creator>
  <cp:lastModifiedBy>Marie-Eve Leclerc</cp:lastModifiedBy>
  <cp:lastPrinted>2019-08-25T00:12:53Z</cp:lastPrinted>
  <dcterms:created xsi:type="dcterms:W3CDTF">2018-08-24T20:26:13Z</dcterms:created>
  <dcterms:modified xsi:type="dcterms:W3CDTF">2022-04-20T03:30:02Z</dcterms:modified>
</cp:coreProperties>
</file>